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Sdílené disky\04_PROJEKCE\Zakazky_2022\017_2022_SEN_NJH_uprava_PD\02_Odeslane\04_2022_03_28_SEN_NJH_rev_PD_PDF+souhrVV\"/>
    </mc:Choice>
  </mc:AlternateContent>
  <xr:revisionPtr revIDLastSave="0" documentId="8_{0AAB75FA-8EC2-4B82-A1FE-8EC173F93F1F}" xr6:coauthVersionLast="47" xr6:coauthVersionMax="47" xr10:uidLastSave="{00000000-0000-0000-0000-000000000000}"/>
  <bookViews>
    <workbookView xWindow="-28920" yWindow="3480" windowWidth="29040" windowHeight="16440" activeTab="7" xr2:uid="{00000000-000D-0000-FFFF-FFFF00000000}"/>
  </bookViews>
  <sheets>
    <sheet name="Pokyny pro vyplnění" sheetId="11" r:id="rId1"/>
    <sheet name="Stavba" sheetId="1" r:id="rId2"/>
    <sheet name="VzorPolozky" sheetId="10" state="hidden" r:id="rId3"/>
    <sheet name="SO01 D.1.1 Pol" sheetId="12" r:id="rId4"/>
    <sheet name="SO01 D.1.4.1 Pol" sheetId="13" r:id="rId5"/>
    <sheet name="SO01 D.1.4.2 Pol" sheetId="14" r:id="rId6"/>
    <sheet name="SO01 D.1.4.3 Pol" sheetId="15" r:id="rId7"/>
    <sheet name="SO01 D.1.4.4 Pol" sheetId="16" r:id="rId8"/>
    <sheet name="SO02 D.1.1 Pol" sheetId="17" r:id="rId9"/>
    <sheet name="SO02 D.1.4.1 Pol" sheetId="18" r:id="rId10"/>
    <sheet name="SO02 D.1.4.1 P1" sheetId="19" r:id="rId11"/>
    <sheet name="SO02 D.1.4.1 P2" sheetId="20" r:id="rId12"/>
    <sheet name="SO02 D.1.4.1 P3" sheetId="21" r:id="rId13"/>
    <sheet name="SO02 D.1.4.1 P4" sheetId="22" r:id="rId14"/>
    <sheet name="SO02 D.1.4.1 P5" sheetId="23" r:id="rId15"/>
    <sheet name="SO02 D.1.4.1 P6" sheetId="24" r:id="rId16"/>
    <sheet name="SO02 D.1.4.1 P7" sheetId="25" r:id="rId17"/>
    <sheet name="SO02 D.1.4.1 P8" sheetId="26" r:id="rId18"/>
    <sheet name="SO02 D.1.4.1 P9" sheetId="27" r:id="rId19"/>
    <sheet name="SO02 D.1.4.1 P10" sheetId="28" r:id="rId20"/>
    <sheet name="SO02 D.1.4.1 P11" sheetId="29" r:id="rId21"/>
    <sheet name="SO02 D.1.4.1 P12" sheetId="30" r:id="rId22"/>
    <sheet name="SO02 D.1.4.2 Pol" sheetId="31" r:id="rId23"/>
    <sheet name="SO02 D.1.4.3 Pol" sheetId="32" r:id="rId24"/>
    <sheet name="SO02 D.1.4.4 Pol" sheetId="33" r:id="rId25"/>
    <sheet name="SO02 D.1.4.4 P1" sheetId="34" r:id="rId26"/>
    <sheet name="SO02 D.1.4.4 P2" sheetId="35" r:id="rId27"/>
    <sheet name="SO02 D.1.4.4 P3" sheetId="36" r:id="rId28"/>
    <sheet name="SO02 D.1.4.4 P4" sheetId="37" r:id="rId29"/>
    <sheet name="SO02 D.1.4.4 P5" sheetId="38" r:id="rId30"/>
    <sheet name="SO02 D.1.4.4 P6" sheetId="39" r:id="rId31"/>
    <sheet name="SO02 D.1.4.4 P7" sheetId="40" r:id="rId32"/>
    <sheet name="SO02 D.1.4.4 P8" sheetId="41" r:id="rId33"/>
    <sheet name="SO02 D.1.4.4 P9" sheetId="42" r:id="rId34"/>
    <sheet name="SO02 D.1.4.4 P10" sheetId="43" r:id="rId35"/>
    <sheet name="SO02 D.1.4.4 P11" sheetId="44" r:id="rId36"/>
    <sheet name="SO02 D.2.1 Pol" sheetId="45" r:id="rId37"/>
    <sheet name="SO03 D.1.4.1 Pol" sheetId="46" r:id="rId38"/>
    <sheet name="SO03 D.1.4.1 P1" sheetId="47" r:id="rId39"/>
    <sheet name="VRN VRN Pol" sheetId="48" r:id="rId40"/>
  </sheets>
  <externalReferences>
    <externalReference r:id="rId41"/>
  </externalReferences>
  <definedNames>
    <definedName name="CelkemDPHVypocet" localSheetId="1">Stavba!$H$81</definedName>
    <definedName name="CenaCelkem">Stavba!$G$29</definedName>
    <definedName name="CenaCelkemBezDPH">Stavba!$G$28</definedName>
    <definedName name="CenaCelkemVypocet" localSheetId="1">Stavba!$I$81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D.1.1 Pol'!$1:$7</definedName>
    <definedName name="_xlnm.Print_Titles" localSheetId="4">'SO01 D.1.4.1 Pol'!$1:$7</definedName>
    <definedName name="_xlnm.Print_Titles" localSheetId="5">'SO01 D.1.4.2 Pol'!$1:$7</definedName>
    <definedName name="_xlnm.Print_Titles" localSheetId="6">'SO01 D.1.4.3 Pol'!$1:$7</definedName>
    <definedName name="_xlnm.Print_Titles" localSheetId="7">'SO01 D.1.4.4 Pol'!$1:$7</definedName>
    <definedName name="_xlnm.Print_Titles" localSheetId="8">'SO02 D.1.1 Pol'!$1:$7</definedName>
    <definedName name="_xlnm.Print_Titles" localSheetId="10">'SO02 D.1.4.1 P1'!$1:$7</definedName>
    <definedName name="_xlnm.Print_Titles" localSheetId="19">'SO02 D.1.4.1 P10'!$1:$7</definedName>
    <definedName name="_xlnm.Print_Titles" localSheetId="20">'SO02 D.1.4.1 P11'!$1:$7</definedName>
    <definedName name="_xlnm.Print_Titles" localSheetId="21">'SO02 D.1.4.1 P12'!$1:$7</definedName>
    <definedName name="_xlnm.Print_Titles" localSheetId="11">'SO02 D.1.4.1 P2'!$1:$7</definedName>
    <definedName name="_xlnm.Print_Titles" localSheetId="12">'SO02 D.1.4.1 P3'!$1:$7</definedName>
    <definedName name="_xlnm.Print_Titles" localSheetId="13">'SO02 D.1.4.1 P4'!$1:$7</definedName>
    <definedName name="_xlnm.Print_Titles" localSheetId="14">'SO02 D.1.4.1 P5'!$1:$7</definedName>
    <definedName name="_xlnm.Print_Titles" localSheetId="15">'SO02 D.1.4.1 P6'!$1:$7</definedName>
    <definedName name="_xlnm.Print_Titles" localSheetId="16">'SO02 D.1.4.1 P7'!$1:$7</definedName>
    <definedName name="_xlnm.Print_Titles" localSheetId="17">'SO02 D.1.4.1 P8'!$1:$7</definedName>
    <definedName name="_xlnm.Print_Titles" localSheetId="18">'SO02 D.1.4.1 P9'!$1:$7</definedName>
    <definedName name="_xlnm.Print_Titles" localSheetId="9">'SO02 D.1.4.1 Pol'!$1:$7</definedName>
    <definedName name="_xlnm.Print_Titles" localSheetId="22">'SO02 D.1.4.2 Pol'!$1:$7</definedName>
    <definedName name="_xlnm.Print_Titles" localSheetId="23">'SO02 D.1.4.3 Pol'!$1:$7</definedName>
    <definedName name="_xlnm.Print_Titles" localSheetId="25">'SO02 D.1.4.4 P1'!$1:$7</definedName>
    <definedName name="_xlnm.Print_Titles" localSheetId="34">'SO02 D.1.4.4 P10'!$1:$7</definedName>
    <definedName name="_xlnm.Print_Titles" localSheetId="35">'SO02 D.1.4.4 P11'!$1:$7</definedName>
    <definedName name="_xlnm.Print_Titles" localSheetId="26">'SO02 D.1.4.4 P2'!$1:$7</definedName>
    <definedName name="_xlnm.Print_Titles" localSheetId="27">'SO02 D.1.4.4 P3'!$1:$7</definedName>
    <definedName name="_xlnm.Print_Titles" localSheetId="28">'SO02 D.1.4.4 P4'!$1:$7</definedName>
    <definedName name="_xlnm.Print_Titles" localSheetId="29">'SO02 D.1.4.4 P5'!$1:$7</definedName>
    <definedName name="_xlnm.Print_Titles" localSheetId="30">'SO02 D.1.4.4 P6'!$1:$7</definedName>
    <definedName name="_xlnm.Print_Titles" localSheetId="31">'SO02 D.1.4.4 P7'!$1:$7</definedName>
    <definedName name="_xlnm.Print_Titles" localSheetId="32">'SO02 D.1.4.4 P8'!$1:$7</definedName>
    <definedName name="_xlnm.Print_Titles" localSheetId="33">'SO02 D.1.4.4 P9'!$1:$7</definedName>
    <definedName name="_xlnm.Print_Titles" localSheetId="24">'SO02 D.1.4.4 Pol'!$1:$7</definedName>
    <definedName name="_xlnm.Print_Titles" localSheetId="36">'SO02 D.2.1 Pol'!$1:$7</definedName>
    <definedName name="_xlnm.Print_Titles" localSheetId="38">'SO03 D.1.4.1 P1'!$1:$7</definedName>
    <definedName name="_xlnm.Print_Titles" localSheetId="37">'SO03 D.1.4.1 Pol'!$1:$7</definedName>
    <definedName name="_xlnm.Print_Titles" localSheetId="39">'VRN VRN Pol'!$1:$7</definedName>
    <definedName name="oadresa">Stavba!$D$6</definedName>
    <definedName name="Objednatel" localSheetId="1">Stavba!$D$5</definedName>
    <definedName name="Objekt" localSheetId="1">Stavba!$B$38</definedName>
    <definedName name="_xlnm.Print_Area" localSheetId="3">'SO01 D.1.1 Pol'!$A$1:$X$91</definedName>
    <definedName name="_xlnm.Print_Area" localSheetId="4">'SO01 D.1.4.1 Pol'!$A$1:$X$333</definedName>
    <definedName name="_xlnm.Print_Area" localSheetId="5">'SO01 D.1.4.2 Pol'!$A$1:$X$57</definedName>
    <definedName name="_xlnm.Print_Area" localSheetId="6">'SO01 D.1.4.3 Pol'!$A$1:$X$45</definedName>
    <definedName name="_xlnm.Print_Area" localSheetId="7">'SO01 D.1.4.4 Pol'!$A$1:$X$157</definedName>
    <definedName name="_xlnm.Print_Area" localSheetId="8">'SO02 D.1.1 Pol'!$A$1:$X$91</definedName>
    <definedName name="_xlnm.Print_Area" localSheetId="10">'SO02 D.1.4.1 P1'!$A$1:$X$36</definedName>
    <definedName name="_xlnm.Print_Area" localSheetId="19">'SO02 D.1.4.1 P10'!$A$1:$X$85</definedName>
    <definedName name="_xlnm.Print_Area" localSheetId="20">'SO02 D.1.4.1 P11'!$A$1:$X$133</definedName>
    <definedName name="_xlnm.Print_Area" localSheetId="21">'SO02 D.1.4.1 P12'!$A$1:$X$110</definedName>
    <definedName name="_xlnm.Print_Area" localSheetId="11">'SO02 D.1.4.1 P2'!$A$1:$X$56</definedName>
    <definedName name="_xlnm.Print_Area" localSheetId="12">'SO02 D.1.4.1 P3'!$A$1:$X$56</definedName>
    <definedName name="_xlnm.Print_Area" localSheetId="13">'SO02 D.1.4.1 P4'!$A$1:$X$56</definedName>
    <definedName name="_xlnm.Print_Area" localSheetId="14">'SO02 D.1.4.1 P5'!$A$1:$X$38</definedName>
    <definedName name="_xlnm.Print_Area" localSheetId="15">'SO02 D.1.4.1 P6'!$A$1:$X$41</definedName>
    <definedName name="_xlnm.Print_Area" localSheetId="16">'SO02 D.1.4.1 P7'!$A$1:$X$84</definedName>
    <definedName name="_xlnm.Print_Area" localSheetId="17">'SO02 D.1.4.1 P8'!$A$1:$X$40</definedName>
    <definedName name="_xlnm.Print_Area" localSheetId="18">'SO02 D.1.4.1 P9'!$A$1:$X$79</definedName>
    <definedName name="_xlnm.Print_Area" localSheetId="9">'SO02 D.1.4.1 Pol'!$A$1:$X$37</definedName>
    <definedName name="_xlnm.Print_Area" localSheetId="22">'SO02 D.1.4.2 Pol'!$A$1:$X$84</definedName>
    <definedName name="_xlnm.Print_Area" localSheetId="23">'SO02 D.1.4.3 Pol'!$A$1:$X$51</definedName>
    <definedName name="_xlnm.Print_Area" localSheetId="25">'SO02 D.1.4.4 P1'!$A$1:$X$51</definedName>
    <definedName name="_xlnm.Print_Area" localSheetId="34">'SO02 D.1.4.4 P10'!$A$1:$X$142</definedName>
    <definedName name="_xlnm.Print_Area" localSheetId="35">'SO02 D.1.4.4 P11'!$A$1:$X$54</definedName>
    <definedName name="_xlnm.Print_Area" localSheetId="26">'SO02 D.1.4.4 P2'!$A$1:$X$51</definedName>
    <definedName name="_xlnm.Print_Area" localSheetId="27">'SO02 D.1.4.4 P3'!$A$1:$X$51</definedName>
    <definedName name="_xlnm.Print_Area" localSheetId="28">'SO02 D.1.4.4 P4'!$A$1:$X$51</definedName>
    <definedName name="_xlnm.Print_Area" localSheetId="29">'SO02 D.1.4.4 P5'!$A$1:$X$128</definedName>
    <definedName name="_xlnm.Print_Area" localSheetId="30">'SO02 D.1.4.4 P6'!$A$1:$X$51</definedName>
    <definedName name="_xlnm.Print_Area" localSheetId="31">'SO02 D.1.4.4 P7'!$A$1:$X$80</definedName>
    <definedName name="_xlnm.Print_Area" localSheetId="32">'SO02 D.1.4.4 P8'!$A$1:$X$80</definedName>
    <definedName name="_xlnm.Print_Area" localSheetId="33">'SO02 D.1.4.4 P9'!$A$1:$X$125</definedName>
    <definedName name="_xlnm.Print_Area" localSheetId="24">'SO02 D.1.4.4 Pol'!$A$1:$X$51</definedName>
    <definedName name="_xlnm.Print_Area" localSheetId="36">'SO02 D.2.1 Pol'!$A$1:$X$195</definedName>
    <definedName name="_xlnm.Print_Area" localSheetId="38">'SO03 D.1.4.1 P1'!$A$1:$X$176</definedName>
    <definedName name="_xlnm.Print_Area" localSheetId="37">'SO03 D.1.4.1 Pol'!$A$1:$X$45</definedName>
    <definedName name="_xlnm.Print_Area" localSheetId="1">Stavba!$A$1:$J$186</definedName>
    <definedName name="_xlnm.Print_Area" localSheetId="39">'VRN VRN Pol'!$A$1:$X$30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Stavba!$F$81</definedName>
    <definedName name="ZakladDPHZakl">Stavba!$G$25</definedName>
    <definedName name="ZakladDPHZaklVypocet" localSheetId="1">Stavba!$G$81</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5" i="1" l="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G80" i="1"/>
  <c r="F80" i="1"/>
  <c r="G79" i="1"/>
  <c r="F79" i="1"/>
  <c r="G78" i="1"/>
  <c r="F78" i="1"/>
  <c r="G77" i="1"/>
  <c r="F77" i="1"/>
  <c r="G76" i="1"/>
  <c r="F76" i="1"/>
  <c r="G75" i="1"/>
  <c r="F75"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20" i="48"/>
  <c r="G9" i="48"/>
  <c r="I9" i="48"/>
  <c r="I8" i="48" s="1"/>
  <c r="K9" i="48"/>
  <c r="M9" i="48"/>
  <c r="O9" i="48"/>
  <c r="Q9" i="48"/>
  <c r="Q8" i="48" s="1"/>
  <c r="V9" i="48"/>
  <c r="G10" i="48"/>
  <c r="G8" i="48" s="1"/>
  <c r="I10" i="48"/>
  <c r="K10" i="48"/>
  <c r="K8" i="48" s="1"/>
  <c r="O10" i="48"/>
  <c r="O8" i="48" s="1"/>
  <c r="Q10" i="48"/>
  <c r="V10" i="48"/>
  <c r="V8" i="48" s="1"/>
  <c r="G11" i="48"/>
  <c r="I11" i="48"/>
  <c r="K11" i="48"/>
  <c r="M11" i="48"/>
  <c r="O11" i="48"/>
  <c r="Q11" i="48"/>
  <c r="V11" i="48"/>
  <c r="G12" i="48"/>
  <c r="M12" i="48" s="1"/>
  <c r="I12" i="48"/>
  <c r="K12" i="48"/>
  <c r="O12" i="48"/>
  <c r="Q12" i="48"/>
  <c r="V12" i="48"/>
  <c r="G13" i="48"/>
  <c r="I13" i="48"/>
  <c r="K13" i="48"/>
  <c r="M13" i="48"/>
  <c r="O13" i="48"/>
  <c r="Q13" i="48"/>
  <c r="V13" i="48"/>
  <c r="G15" i="48"/>
  <c r="I15" i="48"/>
  <c r="I14" i="48" s="1"/>
  <c r="K15" i="48"/>
  <c r="M15" i="48"/>
  <c r="O15" i="48"/>
  <c r="Q15" i="48"/>
  <c r="Q14" i="48" s="1"/>
  <c r="V15" i="48"/>
  <c r="G16" i="48"/>
  <c r="G14" i="48" s="1"/>
  <c r="I16" i="48"/>
  <c r="K16" i="48"/>
  <c r="K14" i="48" s="1"/>
  <c r="O16" i="48"/>
  <c r="O14" i="48" s="1"/>
  <c r="Q16" i="48"/>
  <c r="V16" i="48"/>
  <c r="V14" i="48" s="1"/>
  <c r="G17" i="48"/>
  <c r="I17" i="48"/>
  <c r="K17" i="48"/>
  <c r="M17" i="48"/>
  <c r="O17" i="48"/>
  <c r="Q17" i="48"/>
  <c r="V17" i="48"/>
  <c r="G18" i="48"/>
  <c r="M18" i="48" s="1"/>
  <c r="I18" i="48"/>
  <c r="K18" i="48"/>
  <c r="O18" i="48"/>
  <c r="Q18" i="48"/>
  <c r="V18" i="48"/>
  <c r="AE20" i="48"/>
  <c r="AF20" i="48"/>
  <c r="G166" i="47"/>
  <c r="BA164" i="47"/>
  <c r="BA163" i="47"/>
  <c r="BA161" i="47"/>
  <c r="G9" i="47"/>
  <c r="I9" i="47"/>
  <c r="I8" i="47" s="1"/>
  <c r="K9" i="47"/>
  <c r="M9" i="47"/>
  <c r="O9" i="47"/>
  <c r="Q9" i="47"/>
  <c r="Q8" i="47" s="1"/>
  <c r="V9" i="47"/>
  <c r="G10" i="47"/>
  <c r="M10" i="47" s="1"/>
  <c r="I10" i="47"/>
  <c r="K10" i="47"/>
  <c r="K8" i="47" s="1"/>
  <c r="O10" i="47"/>
  <c r="O8" i="47" s="1"/>
  <c r="Q10" i="47"/>
  <c r="V10" i="47"/>
  <c r="V8" i="47" s="1"/>
  <c r="G12" i="47"/>
  <c r="I12" i="47"/>
  <c r="K12" i="47"/>
  <c r="M12" i="47"/>
  <c r="O12" i="47"/>
  <c r="Q12" i="47"/>
  <c r="V12" i="47"/>
  <c r="G13" i="47"/>
  <c r="M13" i="47" s="1"/>
  <c r="I13" i="47"/>
  <c r="K13" i="47"/>
  <c r="O13" i="47"/>
  <c r="Q13" i="47"/>
  <c r="V13" i="47"/>
  <c r="G14" i="47"/>
  <c r="I14" i="47"/>
  <c r="K14" i="47"/>
  <c r="M14" i="47"/>
  <c r="O14" i="47"/>
  <c r="Q14" i="47"/>
  <c r="V14" i="47"/>
  <c r="G15" i="47"/>
  <c r="M15" i="47" s="1"/>
  <c r="I15" i="47"/>
  <c r="K15" i="47"/>
  <c r="O15" i="47"/>
  <c r="Q15" i="47"/>
  <c r="V15" i="47"/>
  <c r="G16" i="47"/>
  <c r="I16" i="47"/>
  <c r="K16" i="47"/>
  <c r="M16" i="47"/>
  <c r="O16" i="47"/>
  <c r="Q16" i="47"/>
  <c r="V16" i="47"/>
  <c r="G17" i="47"/>
  <c r="M17" i="47" s="1"/>
  <c r="I17" i="47"/>
  <c r="K17" i="47"/>
  <c r="O17" i="47"/>
  <c r="Q17" i="47"/>
  <c r="V17" i="47"/>
  <c r="G18" i="47"/>
  <c r="I18" i="47"/>
  <c r="K18" i="47"/>
  <c r="M18" i="47"/>
  <c r="O18" i="47"/>
  <c r="Q18" i="47"/>
  <c r="V18" i="47"/>
  <c r="G19" i="47"/>
  <c r="M19" i="47" s="1"/>
  <c r="I19" i="47"/>
  <c r="K19" i="47"/>
  <c r="O19" i="47"/>
  <c r="Q19" i="47"/>
  <c r="V19" i="47"/>
  <c r="G20" i="47"/>
  <c r="I20" i="47"/>
  <c r="K20" i="47"/>
  <c r="M20" i="47"/>
  <c r="O20" i="47"/>
  <c r="Q20" i="47"/>
  <c r="V20" i="47"/>
  <c r="G21" i="47"/>
  <c r="M21" i="47" s="1"/>
  <c r="I21" i="47"/>
  <c r="K21" i="47"/>
  <c r="O21" i="47"/>
  <c r="Q21" i="47"/>
  <c r="V21" i="47"/>
  <c r="G22" i="47"/>
  <c r="I22" i="47"/>
  <c r="K22" i="47"/>
  <c r="M22" i="47"/>
  <c r="O22" i="47"/>
  <c r="Q22" i="47"/>
  <c r="V22" i="47"/>
  <c r="G23" i="47"/>
  <c r="M23" i="47" s="1"/>
  <c r="I23" i="47"/>
  <c r="K23" i="47"/>
  <c r="O23" i="47"/>
  <c r="Q23" i="47"/>
  <c r="V23" i="47"/>
  <c r="G24" i="47"/>
  <c r="I24" i="47"/>
  <c r="K24" i="47"/>
  <c r="M24" i="47"/>
  <c r="O24" i="47"/>
  <c r="Q24" i="47"/>
  <c r="V24" i="47"/>
  <c r="G25" i="47"/>
  <c r="M25" i="47" s="1"/>
  <c r="I25" i="47"/>
  <c r="K25" i="47"/>
  <c r="O25" i="47"/>
  <c r="Q25" i="47"/>
  <c r="V25" i="47"/>
  <c r="G26" i="47"/>
  <c r="I26" i="47"/>
  <c r="K26" i="47"/>
  <c r="M26" i="47"/>
  <c r="O26" i="47"/>
  <c r="Q26" i="47"/>
  <c r="V26" i="47"/>
  <c r="G27" i="47"/>
  <c r="M27" i="47" s="1"/>
  <c r="I27" i="47"/>
  <c r="K27" i="47"/>
  <c r="O27" i="47"/>
  <c r="Q27" i="47"/>
  <c r="V27" i="47"/>
  <c r="G28" i="47"/>
  <c r="I28" i="47"/>
  <c r="K28" i="47"/>
  <c r="M28" i="47"/>
  <c r="O28" i="47"/>
  <c r="Q28" i="47"/>
  <c r="V28" i="47"/>
  <c r="G29" i="47"/>
  <c r="M29" i="47" s="1"/>
  <c r="I29" i="47"/>
  <c r="K29" i="47"/>
  <c r="O29" i="47"/>
  <c r="Q29" i="47"/>
  <c r="V29" i="47"/>
  <c r="G30" i="47"/>
  <c r="I30" i="47"/>
  <c r="K30" i="47"/>
  <c r="M30" i="47"/>
  <c r="O30" i="47"/>
  <c r="Q30" i="47"/>
  <c r="V30" i="47"/>
  <c r="G31" i="47"/>
  <c r="M31" i="47" s="1"/>
  <c r="I31" i="47"/>
  <c r="K31" i="47"/>
  <c r="O31" i="47"/>
  <c r="Q31" i="47"/>
  <c r="V31" i="47"/>
  <c r="G33" i="47"/>
  <c r="G32" i="47" s="1"/>
  <c r="I33" i="47"/>
  <c r="K33" i="47"/>
  <c r="K32" i="47" s="1"/>
  <c r="O33" i="47"/>
  <c r="O32" i="47" s="1"/>
  <c r="Q33" i="47"/>
  <c r="V33" i="47"/>
  <c r="V32" i="47" s="1"/>
  <c r="G35" i="47"/>
  <c r="I35" i="47"/>
  <c r="I32" i="47" s="1"/>
  <c r="K35" i="47"/>
  <c r="M35" i="47"/>
  <c r="O35" i="47"/>
  <c r="Q35" i="47"/>
  <c r="Q32" i="47" s="1"/>
  <c r="V35" i="47"/>
  <c r="G36" i="47"/>
  <c r="M36" i="47" s="1"/>
  <c r="I36" i="47"/>
  <c r="K36" i="47"/>
  <c r="O36" i="47"/>
  <c r="Q36" i="47"/>
  <c r="V36" i="47"/>
  <c r="G37" i="47"/>
  <c r="I37" i="47"/>
  <c r="K37" i="47"/>
  <c r="M37" i="47"/>
  <c r="O37" i="47"/>
  <c r="Q37" i="47"/>
  <c r="V37" i="47"/>
  <c r="G38" i="47"/>
  <c r="M38" i="47" s="1"/>
  <c r="I38" i="47"/>
  <c r="K38" i="47"/>
  <c r="O38" i="47"/>
  <c r="Q38" i="47"/>
  <c r="V38" i="47"/>
  <c r="G39" i="47"/>
  <c r="I39" i="47"/>
  <c r="K39" i="47"/>
  <c r="M39" i="47"/>
  <c r="O39" i="47"/>
  <c r="Q39" i="47"/>
  <c r="V39" i="47"/>
  <c r="G41" i="47"/>
  <c r="I41" i="47"/>
  <c r="I40" i="47" s="1"/>
  <c r="K41" i="47"/>
  <c r="M41" i="47"/>
  <c r="O41" i="47"/>
  <c r="Q41" i="47"/>
  <c r="Q40" i="47" s="1"/>
  <c r="V41" i="47"/>
  <c r="G42" i="47"/>
  <c r="M42" i="47" s="1"/>
  <c r="I42" i="47"/>
  <c r="K42" i="47"/>
  <c r="K40" i="47" s="1"/>
  <c r="O42" i="47"/>
  <c r="O40" i="47" s="1"/>
  <c r="Q42" i="47"/>
  <c r="V42" i="47"/>
  <c r="V40" i="47" s="1"/>
  <c r="G43" i="47"/>
  <c r="I43" i="47"/>
  <c r="K43" i="47"/>
  <c r="M43" i="47"/>
  <c r="O43" i="47"/>
  <c r="Q43" i="47"/>
  <c r="V43" i="47"/>
  <c r="G44" i="47"/>
  <c r="M44" i="47" s="1"/>
  <c r="I44" i="47"/>
  <c r="K44" i="47"/>
  <c r="O44" i="47"/>
  <c r="Q44" i="47"/>
  <c r="V44" i="47"/>
  <c r="G45" i="47"/>
  <c r="I45" i="47"/>
  <c r="K45" i="47"/>
  <c r="M45" i="47"/>
  <c r="O45" i="47"/>
  <c r="Q45" i="47"/>
  <c r="V45" i="47"/>
  <c r="G46" i="47"/>
  <c r="M46" i="47" s="1"/>
  <c r="I46" i="47"/>
  <c r="K46" i="47"/>
  <c r="O46" i="47"/>
  <c r="Q46" i="47"/>
  <c r="V46" i="47"/>
  <c r="G47" i="47"/>
  <c r="I47" i="47"/>
  <c r="K47" i="47"/>
  <c r="M47" i="47"/>
  <c r="O47" i="47"/>
  <c r="Q47" i="47"/>
  <c r="V47" i="47"/>
  <c r="G48" i="47"/>
  <c r="M48" i="47" s="1"/>
  <c r="I48" i="47"/>
  <c r="K48" i="47"/>
  <c r="O48" i="47"/>
  <c r="Q48" i="47"/>
  <c r="V48" i="47"/>
  <c r="G49" i="47"/>
  <c r="I49" i="47"/>
  <c r="K49" i="47"/>
  <c r="M49" i="47"/>
  <c r="O49" i="47"/>
  <c r="Q49" i="47"/>
  <c r="V49" i="47"/>
  <c r="G50" i="47"/>
  <c r="M50" i="47" s="1"/>
  <c r="I50" i="47"/>
  <c r="K50" i="47"/>
  <c r="O50" i="47"/>
  <c r="Q50" i="47"/>
  <c r="V50" i="47"/>
  <c r="G51" i="47"/>
  <c r="I51" i="47"/>
  <c r="K51" i="47"/>
  <c r="M51" i="47"/>
  <c r="O51" i="47"/>
  <c r="Q51" i="47"/>
  <c r="V51" i="47"/>
  <c r="G52" i="47"/>
  <c r="M52" i="47" s="1"/>
  <c r="I52" i="47"/>
  <c r="K52" i="47"/>
  <c r="O52" i="47"/>
  <c r="Q52" i="47"/>
  <c r="V52" i="47"/>
  <c r="G53" i="47"/>
  <c r="I53" i="47"/>
  <c r="K53" i="47"/>
  <c r="M53" i="47"/>
  <c r="O53" i="47"/>
  <c r="Q53" i="47"/>
  <c r="V53" i="47"/>
  <c r="G54" i="47"/>
  <c r="M54" i="47" s="1"/>
  <c r="I54" i="47"/>
  <c r="K54" i="47"/>
  <c r="O54" i="47"/>
  <c r="Q54" i="47"/>
  <c r="V54" i="47"/>
  <c r="G55" i="47"/>
  <c r="I55" i="47"/>
  <c r="K55" i="47"/>
  <c r="M55" i="47"/>
  <c r="O55" i="47"/>
  <c r="Q55" i="47"/>
  <c r="V55" i="47"/>
  <c r="G56" i="47"/>
  <c r="M56" i="47" s="1"/>
  <c r="I56" i="47"/>
  <c r="K56" i="47"/>
  <c r="O56" i="47"/>
  <c r="Q56" i="47"/>
  <c r="V56" i="47"/>
  <c r="G57" i="47"/>
  <c r="I57" i="47"/>
  <c r="K57" i="47"/>
  <c r="M57" i="47"/>
  <c r="O57" i="47"/>
  <c r="Q57" i="47"/>
  <c r="V57" i="47"/>
  <c r="G58" i="47"/>
  <c r="M58" i="47" s="1"/>
  <c r="I58" i="47"/>
  <c r="K58" i="47"/>
  <c r="O58" i="47"/>
  <c r="Q58" i="47"/>
  <c r="V58" i="47"/>
  <c r="G59" i="47"/>
  <c r="I59" i="47"/>
  <c r="K59" i="47"/>
  <c r="M59" i="47"/>
  <c r="O59" i="47"/>
  <c r="Q59" i="47"/>
  <c r="V59" i="47"/>
  <c r="G60" i="47"/>
  <c r="M60" i="47" s="1"/>
  <c r="I60" i="47"/>
  <c r="K60" i="47"/>
  <c r="O60" i="47"/>
  <c r="Q60" i="47"/>
  <c r="V60" i="47"/>
  <c r="G61" i="47"/>
  <c r="I61" i="47"/>
  <c r="K61" i="47"/>
  <c r="M61" i="47"/>
  <c r="O61" i="47"/>
  <c r="Q61" i="47"/>
  <c r="V61" i="47"/>
  <c r="G62" i="47"/>
  <c r="M62" i="47" s="1"/>
  <c r="I62" i="47"/>
  <c r="K62" i="47"/>
  <c r="O62" i="47"/>
  <c r="Q62" i="47"/>
  <c r="V62" i="47"/>
  <c r="G63" i="47"/>
  <c r="I63" i="47"/>
  <c r="K63" i="47"/>
  <c r="M63" i="47"/>
  <c r="O63" i="47"/>
  <c r="Q63" i="47"/>
  <c r="V63" i="47"/>
  <c r="G64" i="47"/>
  <c r="M64" i="47" s="1"/>
  <c r="I64" i="47"/>
  <c r="K64" i="47"/>
  <c r="O64" i="47"/>
  <c r="Q64" i="47"/>
  <c r="V64" i="47"/>
  <c r="G65" i="47"/>
  <c r="I65" i="47"/>
  <c r="K65" i="47"/>
  <c r="M65" i="47"/>
  <c r="O65" i="47"/>
  <c r="Q65" i="47"/>
  <c r="V65" i="47"/>
  <c r="G66" i="47"/>
  <c r="M66" i="47" s="1"/>
  <c r="I66" i="47"/>
  <c r="K66" i="47"/>
  <c r="O66" i="47"/>
  <c r="Q66" i="47"/>
  <c r="V66" i="47"/>
  <c r="G67" i="47"/>
  <c r="I67" i="47"/>
  <c r="K67" i="47"/>
  <c r="M67" i="47"/>
  <c r="O67" i="47"/>
  <c r="Q67" i="47"/>
  <c r="V67" i="47"/>
  <c r="G68" i="47"/>
  <c r="M68" i="47" s="1"/>
  <c r="I68" i="47"/>
  <c r="K68" i="47"/>
  <c r="O68" i="47"/>
  <c r="Q68" i="47"/>
  <c r="V68" i="47"/>
  <c r="G69" i="47"/>
  <c r="I69" i="47"/>
  <c r="K69" i="47"/>
  <c r="M69" i="47"/>
  <c r="O69" i="47"/>
  <c r="Q69" i="47"/>
  <c r="V69" i="47"/>
  <c r="G70" i="47"/>
  <c r="M70" i="47" s="1"/>
  <c r="I70" i="47"/>
  <c r="K70" i="47"/>
  <c r="O70" i="47"/>
  <c r="Q70" i="47"/>
  <c r="V70" i="47"/>
  <c r="G71" i="47"/>
  <c r="I71" i="47"/>
  <c r="K71" i="47"/>
  <c r="M71" i="47"/>
  <c r="O71" i="47"/>
  <c r="Q71" i="47"/>
  <c r="V71" i="47"/>
  <c r="G72" i="47"/>
  <c r="M72" i="47" s="1"/>
  <c r="I72" i="47"/>
  <c r="K72" i="47"/>
  <c r="O72" i="47"/>
  <c r="Q72" i="47"/>
  <c r="V72" i="47"/>
  <c r="G73" i="47"/>
  <c r="I73" i="47"/>
  <c r="K73" i="47"/>
  <c r="M73" i="47"/>
  <c r="O73" i="47"/>
  <c r="Q73" i="47"/>
  <c r="V73" i="47"/>
  <c r="G74" i="47"/>
  <c r="M74" i="47" s="1"/>
  <c r="I74" i="47"/>
  <c r="K74" i="47"/>
  <c r="O74" i="47"/>
  <c r="Q74" i="47"/>
  <c r="V74" i="47"/>
  <c r="G75" i="47"/>
  <c r="I75" i="47"/>
  <c r="K75" i="47"/>
  <c r="M75" i="47"/>
  <c r="O75" i="47"/>
  <c r="Q75" i="47"/>
  <c r="V75" i="47"/>
  <c r="G76" i="47"/>
  <c r="M76" i="47" s="1"/>
  <c r="I76" i="47"/>
  <c r="K76" i="47"/>
  <c r="O76" i="47"/>
  <c r="Q76" i="47"/>
  <c r="V76" i="47"/>
  <c r="G77" i="47"/>
  <c r="I77" i="47"/>
  <c r="K77" i="47"/>
  <c r="M77" i="47"/>
  <c r="O77" i="47"/>
  <c r="Q77" i="47"/>
  <c r="V77" i="47"/>
  <c r="G78" i="47"/>
  <c r="M78" i="47" s="1"/>
  <c r="I78" i="47"/>
  <c r="K78" i="47"/>
  <c r="O78" i="47"/>
  <c r="Q78" i="47"/>
  <c r="V78" i="47"/>
  <c r="G79" i="47"/>
  <c r="I79" i="47"/>
  <c r="K79" i="47"/>
  <c r="M79" i="47"/>
  <c r="O79" i="47"/>
  <c r="Q79" i="47"/>
  <c r="V79" i="47"/>
  <c r="G80" i="47"/>
  <c r="M80" i="47" s="1"/>
  <c r="I80" i="47"/>
  <c r="K80" i="47"/>
  <c r="O80" i="47"/>
  <c r="Q80" i="47"/>
  <c r="V80" i="47"/>
  <c r="G81" i="47"/>
  <c r="I81" i="47"/>
  <c r="K81" i="47"/>
  <c r="M81" i="47"/>
  <c r="O81" i="47"/>
  <c r="Q81" i="47"/>
  <c r="V81" i="47"/>
  <c r="G82" i="47"/>
  <c r="M82" i="47" s="1"/>
  <c r="I82" i="47"/>
  <c r="K82" i="47"/>
  <c r="O82" i="47"/>
  <c r="Q82" i="47"/>
  <c r="V82" i="47"/>
  <c r="G83" i="47"/>
  <c r="I83" i="47"/>
  <c r="K83" i="47"/>
  <c r="M83" i="47"/>
  <c r="O83" i="47"/>
  <c r="Q83" i="47"/>
  <c r="V83" i="47"/>
  <c r="G84" i="47"/>
  <c r="M84" i="47" s="1"/>
  <c r="I84" i="47"/>
  <c r="K84" i="47"/>
  <c r="O84" i="47"/>
  <c r="Q84" i="47"/>
  <c r="V84" i="47"/>
  <c r="G85" i="47"/>
  <c r="I85" i="47"/>
  <c r="K85" i="47"/>
  <c r="M85" i="47"/>
  <c r="O85" i="47"/>
  <c r="Q85" i="47"/>
  <c r="V85" i="47"/>
  <c r="G86" i="47"/>
  <c r="M86" i="47" s="1"/>
  <c r="I86" i="47"/>
  <c r="K86" i="47"/>
  <c r="O86" i="47"/>
  <c r="Q86" i="47"/>
  <c r="V86" i="47"/>
  <c r="G87" i="47"/>
  <c r="I87" i="47"/>
  <c r="K87" i="47"/>
  <c r="M87" i="47"/>
  <c r="O87" i="47"/>
  <c r="Q87" i="47"/>
  <c r="V87" i="47"/>
  <c r="G88" i="47"/>
  <c r="M88" i="47" s="1"/>
  <c r="I88" i="47"/>
  <c r="K88" i="47"/>
  <c r="O88" i="47"/>
  <c r="Q88" i="47"/>
  <c r="V88" i="47"/>
  <c r="G89" i="47"/>
  <c r="I89" i="47"/>
  <c r="K89" i="47"/>
  <c r="M89" i="47"/>
  <c r="O89" i="47"/>
  <c r="Q89" i="47"/>
  <c r="V89" i="47"/>
  <c r="G90" i="47"/>
  <c r="M90" i="47" s="1"/>
  <c r="I90" i="47"/>
  <c r="K90" i="47"/>
  <c r="O90" i="47"/>
  <c r="Q90" i="47"/>
  <c r="V90" i="47"/>
  <c r="G91" i="47"/>
  <c r="I91" i="47"/>
  <c r="K91" i="47"/>
  <c r="M91" i="47"/>
  <c r="O91" i="47"/>
  <c r="Q91" i="47"/>
  <c r="V91" i="47"/>
  <c r="G92" i="47"/>
  <c r="M92" i="47" s="1"/>
  <c r="I92" i="47"/>
  <c r="K92" i="47"/>
  <c r="O92" i="47"/>
  <c r="Q92" i="47"/>
  <c r="V92" i="47"/>
  <c r="G93" i="47"/>
  <c r="I93" i="47"/>
  <c r="K93" i="47"/>
  <c r="M93" i="47"/>
  <c r="O93" i="47"/>
  <c r="Q93" i="47"/>
  <c r="V93" i="47"/>
  <c r="G94" i="47"/>
  <c r="M94" i="47" s="1"/>
  <c r="I94" i="47"/>
  <c r="K94" i="47"/>
  <c r="O94" i="47"/>
  <c r="Q94" i="47"/>
  <c r="V94" i="47"/>
  <c r="G95" i="47"/>
  <c r="I95" i="47"/>
  <c r="K95" i="47"/>
  <c r="M95" i="47"/>
  <c r="O95" i="47"/>
  <c r="Q95" i="47"/>
  <c r="V95" i="47"/>
  <c r="G96" i="47"/>
  <c r="M96" i="47" s="1"/>
  <c r="I96" i="47"/>
  <c r="K96" i="47"/>
  <c r="O96" i="47"/>
  <c r="Q96" i="47"/>
  <c r="V96" i="47"/>
  <c r="G97" i="47"/>
  <c r="I97" i="47"/>
  <c r="K97" i="47"/>
  <c r="M97" i="47"/>
  <c r="O97" i="47"/>
  <c r="Q97" i="47"/>
  <c r="V97" i="47"/>
  <c r="G98" i="47"/>
  <c r="M98" i="47" s="1"/>
  <c r="I98" i="47"/>
  <c r="K98" i="47"/>
  <c r="O98" i="47"/>
  <c r="Q98" i="47"/>
  <c r="V98" i="47"/>
  <c r="G99" i="47"/>
  <c r="I99" i="47"/>
  <c r="K99" i="47"/>
  <c r="M99" i="47"/>
  <c r="O99" i="47"/>
  <c r="Q99" i="47"/>
  <c r="V99" i="47"/>
  <c r="G100" i="47"/>
  <c r="M100" i="47" s="1"/>
  <c r="I100" i="47"/>
  <c r="K100" i="47"/>
  <c r="O100" i="47"/>
  <c r="Q100" i="47"/>
  <c r="V100" i="47"/>
  <c r="G101" i="47"/>
  <c r="I101" i="47"/>
  <c r="K101" i="47"/>
  <c r="M101" i="47"/>
  <c r="O101" i="47"/>
  <c r="Q101" i="47"/>
  <c r="V101" i="47"/>
  <c r="G102" i="47"/>
  <c r="M102" i="47" s="1"/>
  <c r="I102" i="47"/>
  <c r="K102" i="47"/>
  <c r="O102" i="47"/>
  <c r="Q102" i="47"/>
  <c r="V102" i="47"/>
  <c r="G103" i="47"/>
  <c r="I103" i="47"/>
  <c r="K103" i="47"/>
  <c r="M103" i="47"/>
  <c r="O103" i="47"/>
  <c r="Q103" i="47"/>
  <c r="V103" i="47"/>
  <c r="G104" i="47"/>
  <c r="M104" i="47" s="1"/>
  <c r="I104" i="47"/>
  <c r="K104" i="47"/>
  <c r="O104" i="47"/>
  <c r="Q104" i="47"/>
  <c r="V104" i="47"/>
  <c r="G105" i="47"/>
  <c r="I105" i="47"/>
  <c r="K105" i="47"/>
  <c r="M105" i="47"/>
  <c r="O105" i="47"/>
  <c r="Q105" i="47"/>
  <c r="V105" i="47"/>
  <c r="G106" i="47"/>
  <c r="M106" i="47" s="1"/>
  <c r="I106" i="47"/>
  <c r="K106" i="47"/>
  <c r="O106" i="47"/>
  <c r="Q106" i="47"/>
  <c r="V106" i="47"/>
  <c r="G107" i="47"/>
  <c r="I107" i="47"/>
  <c r="K107" i="47"/>
  <c r="M107" i="47"/>
  <c r="O107" i="47"/>
  <c r="Q107" i="47"/>
  <c r="V107" i="47"/>
  <c r="G108" i="47"/>
  <c r="M108" i="47" s="1"/>
  <c r="I108" i="47"/>
  <c r="K108" i="47"/>
  <c r="O108" i="47"/>
  <c r="Q108" i="47"/>
  <c r="V108" i="47"/>
  <c r="G109" i="47"/>
  <c r="I109" i="47"/>
  <c r="K109" i="47"/>
  <c r="M109" i="47"/>
  <c r="O109" i="47"/>
  <c r="Q109" i="47"/>
  <c r="V109" i="47"/>
  <c r="G110" i="47"/>
  <c r="I110" i="47"/>
  <c r="K110" i="47"/>
  <c r="M110" i="47"/>
  <c r="O110" i="47"/>
  <c r="Q110" i="47"/>
  <c r="V110" i="47"/>
  <c r="G111" i="47"/>
  <c r="I111" i="47"/>
  <c r="K111" i="47"/>
  <c r="M111" i="47"/>
  <c r="O111" i="47"/>
  <c r="Q111" i="47"/>
  <c r="V111" i="47"/>
  <c r="G112" i="47"/>
  <c r="I112" i="47"/>
  <c r="K112" i="47"/>
  <c r="M112" i="47"/>
  <c r="O112" i="47"/>
  <c r="Q112" i="47"/>
  <c r="V112" i="47"/>
  <c r="G113" i="47"/>
  <c r="I113" i="47"/>
  <c r="K113" i="47"/>
  <c r="M113" i="47"/>
  <c r="O113" i="47"/>
  <c r="Q113" i="47"/>
  <c r="V113" i="47"/>
  <c r="G114" i="47"/>
  <c r="I114" i="47"/>
  <c r="K114" i="47"/>
  <c r="M114" i="47"/>
  <c r="O114" i="47"/>
  <c r="Q114" i="47"/>
  <c r="V114" i="47"/>
  <c r="G115" i="47"/>
  <c r="I115" i="47"/>
  <c r="K115" i="47"/>
  <c r="M115" i="47"/>
  <c r="O115" i="47"/>
  <c r="Q115" i="47"/>
  <c r="V115" i="47"/>
  <c r="G116" i="47"/>
  <c r="I116" i="47"/>
  <c r="K116" i="47"/>
  <c r="M116" i="47"/>
  <c r="O116" i="47"/>
  <c r="Q116" i="47"/>
  <c r="V116" i="47"/>
  <c r="G117" i="47"/>
  <c r="I117" i="47"/>
  <c r="K117" i="47"/>
  <c r="M117" i="47"/>
  <c r="O117" i="47"/>
  <c r="Q117" i="47"/>
  <c r="V117" i="47"/>
  <c r="G118" i="47"/>
  <c r="I118" i="47"/>
  <c r="K118" i="47"/>
  <c r="M118" i="47"/>
  <c r="O118" i="47"/>
  <c r="Q118" i="47"/>
  <c r="V118" i="47"/>
  <c r="G119" i="47"/>
  <c r="M119" i="47" s="1"/>
  <c r="I119" i="47"/>
  <c r="K119" i="47"/>
  <c r="O119" i="47"/>
  <c r="Q119" i="47"/>
  <c r="V119" i="47"/>
  <c r="G120" i="47"/>
  <c r="I120" i="47"/>
  <c r="K120" i="47"/>
  <c r="M120" i="47"/>
  <c r="O120" i="47"/>
  <c r="Q120" i="47"/>
  <c r="V120" i="47"/>
  <c r="G121" i="47"/>
  <c r="I121" i="47"/>
  <c r="K121" i="47"/>
  <c r="M121" i="47"/>
  <c r="O121" i="47"/>
  <c r="Q121" i="47"/>
  <c r="V121" i="47"/>
  <c r="G122" i="47"/>
  <c r="I122" i="47"/>
  <c r="K122" i="47"/>
  <c r="M122" i="47"/>
  <c r="O122" i="47"/>
  <c r="Q122" i="47"/>
  <c r="V122" i="47"/>
  <c r="G123" i="47"/>
  <c r="M123" i="47" s="1"/>
  <c r="I123" i="47"/>
  <c r="K123" i="47"/>
  <c r="O123" i="47"/>
  <c r="Q123" i="47"/>
  <c r="V123" i="47"/>
  <c r="G124" i="47"/>
  <c r="I124" i="47"/>
  <c r="K124" i="47"/>
  <c r="M124" i="47"/>
  <c r="O124" i="47"/>
  <c r="Q124" i="47"/>
  <c r="V124" i="47"/>
  <c r="G125" i="47"/>
  <c r="M125" i="47" s="1"/>
  <c r="I125" i="47"/>
  <c r="K125" i="47"/>
  <c r="O125" i="47"/>
  <c r="Q125" i="47"/>
  <c r="V125" i="47"/>
  <c r="G126" i="47"/>
  <c r="I126" i="47"/>
  <c r="K126" i="47"/>
  <c r="M126" i="47"/>
  <c r="O126" i="47"/>
  <c r="Q126" i="47"/>
  <c r="V126" i="47"/>
  <c r="G127" i="47"/>
  <c r="I127" i="47"/>
  <c r="K127" i="47"/>
  <c r="M127" i="47"/>
  <c r="O127" i="47"/>
  <c r="Q127" i="47"/>
  <c r="V127" i="47"/>
  <c r="G128" i="47"/>
  <c r="I128" i="47"/>
  <c r="K128" i="47"/>
  <c r="M128" i="47"/>
  <c r="O128" i="47"/>
  <c r="Q128" i="47"/>
  <c r="V128" i="47"/>
  <c r="G129" i="47"/>
  <c r="I129" i="47"/>
  <c r="K129" i="47"/>
  <c r="M129" i="47"/>
  <c r="O129" i="47"/>
  <c r="Q129" i="47"/>
  <c r="V129" i="47"/>
  <c r="G130" i="47"/>
  <c r="I130" i="47"/>
  <c r="K130" i="47"/>
  <c r="M130" i="47"/>
  <c r="O130" i="47"/>
  <c r="Q130" i="47"/>
  <c r="V130" i="47"/>
  <c r="G131" i="47"/>
  <c r="I131" i="47"/>
  <c r="K131" i="47"/>
  <c r="M131" i="47"/>
  <c r="O131" i="47"/>
  <c r="Q131" i="47"/>
  <c r="V131" i="47"/>
  <c r="G132" i="47"/>
  <c r="I132" i="47"/>
  <c r="K132" i="47"/>
  <c r="M132" i="47"/>
  <c r="O132" i="47"/>
  <c r="Q132" i="47"/>
  <c r="V132" i="47"/>
  <c r="G133" i="47"/>
  <c r="I133" i="47"/>
  <c r="K133" i="47"/>
  <c r="M133" i="47"/>
  <c r="O133" i="47"/>
  <c r="Q133" i="47"/>
  <c r="V133" i="47"/>
  <c r="G134" i="47"/>
  <c r="I134" i="47"/>
  <c r="K134" i="47"/>
  <c r="M134" i="47"/>
  <c r="O134" i="47"/>
  <c r="Q134" i="47"/>
  <c r="V134" i="47"/>
  <c r="G135" i="47"/>
  <c r="M135" i="47" s="1"/>
  <c r="I135" i="47"/>
  <c r="K135" i="47"/>
  <c r="O135" i="47"/>
  <c r="Q135" i="47"/>
  <c r="V135" i="47"/>
  <c r="G136" i="47"/>
  <c r="I136" i="47"/>
  <c r="K136" i="47"/>
  <c r="M136" i="47"/>
  <c r="O136" i="47"/>
  <c r="Q136" i="47"/>
  <c r="V136" i="47"/>
  <c r="G137" i="47"/>
  <c r="M137" i="47" s="1"/>
  <c r="I137" i="47"/>
  <c r="K137" i="47"/>
  <c r="O137" i="47"/>
  <c r="Q137" i="47"/>
  <c r="V137" i="47"/>
  <c r="G138" i="47"/>
  <c r="I138" i="47"/>
  <c r="K138" i="47"/>
  <c r="M138" i="47"/>
  <c r="O138" i="47"/>
  <c r="Q138" i="47"/>
  <c r="V138" i="47"/>
  <c r="G139" i="47"/>
  <c r="M139" i="47" s="1"/>
  <c r="I139" i="47"/>
  <c r="K139" i="47"/>
  <c r="O139" i="47"/>
  <c r="Q139" i="47"/>
  <c r="V139" i="47"/>
  <c r="G140" i="47"/>
  <c r="I140" i="47"/>
  <c r="K140" i="47"/>
  <c r="M140" i="47"/>
  <c r="O140" i="47"/>
  <c r="Q140" i="47"/>
  <c r="V140" i="47"/>
  <c r="G141" i="47"/>
  <c r="M141" i="47" s="1"/>
  <c r="I141" i="47"/>
  <c r="K141" i="47"/>
  <c r="O141" i="47"/>
  <c r="Q141" i="47"/>
  <c r="V141" i="47"/>
  <c r="G142" i="47"/>
  <c r="I142" i="47"/>
  <c r="K142" i="47"/>
  <c r="M142" i="47"/>
  <c r="O142" i="47"/>
  <c r="Q142" i="47"/>
  <c r="V142" i="47"/>
  <c r="G143" i="47"/>
  <c r="M143" i="47" s="1"/>
  <c r="I143" i="47"/>
  <c r="K143" i="47"/>
  <c r="O143" i="47"/>
  <c r="Q143" i="47"/>
  <c r="V143" i="47"/>
  <c r="G144" i="47"/>
  <c r="I144" i="47"/>
  <c r="K144" i="47"/>
  <c r="M144" i="47"/>
  <c r="O144" i="47"/>
  <c r="Q144" i="47"/>
  <c r="V144" i="47"/>
  <c r="G145" i="47"/>
  <c r="M145" i="47" s="1"/>
  <c r="I145" i="47"/>
  <c r="K145" i="47"/>
  <c r="O145" i="47"/>
  <c r="Q145" i="47"/>
  <c r="V145" i="47"/>
  <c r="G146" i="47"/>
  <c r="I146" i="47"/>
  <c r="K146" i="47"/>
  <c r="M146" i="47"/>
  <c r="O146" i="47"/>
  <c r="Q146" i="47"/>
  <c r="V146" i="47"/>
  <c r="G147" i="47"/>
  <c r="M147" i="47" s="1"/>
  <c r="I147" i="47"/>
  <c r="K147" i="47"/>
  <c r="O147" i="47"/>
  <c r="Q147" i="47"/>
  <c r="V147" i="47"/>
  <c r="G148" i="47"/>
  <c r="I148" i="47"/>
  <c r="K148" i="47"/>
  <c r="M148" i="47"/>
  <c r="O148" i="47"/>
  <c r="Q148" i="47"/>
  <c r="V148" i="47"/>
  <c r="G149" i="47"/>
  <c r="M149" i="47" s="1"/>
  <c r="I149" i="47"/>
  <c r="K149" i="47"/>
  <c r="O149" i="47"/>
  <c r="Q149" i="47"/>
  <c r="V149" i="47"/>
  <c r="G150" i="47"/>
  <c r="I150" i="47"/>
  <c r="K150" i="47"/>
  <c r="M150" i="47"/>
  <c r="O150" i="47"/>
  <c r="Q150" i="47"/>
  <c r="V150" i="47"/>
  <c r="G151" i="47"/>
  <c r="M151" i="47" s="1"/>
  <c r="I151" i="47"/>
  <c r="K151" i="47"/>
  <c r="O151" i="47"/>
  <c r="Q151" i="47"/>
  <c r="V151" i="47"/>
  <c r="G152" i="47"/>
  <c r="I152" i="47"/>
  <c r="K152" i="47"/>
  <c r="M152" i="47"/>
  <c r="O152" i="47"/>
  <c r="Q152" i="47"/>
  <c r="V152" i="47"/>
  <c r="G153" i="47"/>
  <c r="M153" i="47" s="1"/>
  <c r="I153" i="47"/>
  <c r="K153" i="47"/>
  <c r="O153" i="47"/>
  <c r="Q153" i="47"/>
  <c r="V153" i="47"/>
  <c r="G154" i="47"/>
  <c r="I154" i="47"/>
  <c r="K154" i="47"/>
  <c r="M154" i="47"/>
  <c r="O154" i="47"/>
  <c r="Q154" i="47"/>
  <c r="V154" i="47"/>
  <c r="G156" i="47"/>
  <c r="M156" i="47" s="1"/>
  <c r="I156" i="47"/>
  <c r="K156" i="47"/>
  <c r="O156" i="47"/>
  <c r="Q156" i="47"/>
  <c r="V156" i="47"/>
  <c r="G157" i="47"/>
  <c r="I157" i="47"/>
  <c r="K157" i="47"/>
  <c r="M157" i="47"/>
  <c r="O157" i="47"/>
  <c r="Q157" i="47"/>
  <c r="V157" i="47"/>
  <c r="G158" i="47"/>
  <c r="M158" i="47" s="1"/>
  <c r="I158" i="47"/>
  <c r="K158" i="47"/>
  <c r="O158" i="47"/>
  <c r="Q158" i="47"/>
  <c r="V158" i="47"/>
  <c r="G160" i="47"/>
  <c r="I160" i="47"/>
  <c r="I159" i="47" s="1"/>
  <c r="K160" i="47"/>
  <c r="M160" i="47"/>
  <c r="O160" i="47"/>
  <c r="Q160" i="47"/>
  <c r="Q159" i="47" s="1"/>
  <c r="V160" i="47"/>
  <c r="G162" i="47"/>
  <c r="M162" i="47" s="1"/>
  <c r="I162" i="47"/>
  <c r="K162" i="47"/>
  <c r="K159" i="47" s="1"/>
  <c r="O162" i="47"/>
  <c r="O159" i="47" s="1"/>
  <c r="Q162" i="47"/>
  <c r="V162" i="47"/>
  <c r="V159" i="47" s="1"/>
  <c r="AE166" i="47"/>
  <c r="AF166" i="47"/>
  <c r="G35" i="46"/>
  <c r="BA33" i="46"/>
  <c r="BA30" i="46"/>
  <c r="BA29" i="46"/>
  <c r="BA27" i="46"/>
  <c r="G8" i="46"/>
  <c r="K8" i="46"/>
  <c r="O8" i="46"/>
  <c r="V8" i="46"/>
  <c r="G9" i="46"/>
  <c r="I9" i="46"/>
  <c r="I8" i="46" s="1"/>
  <c r="K9" i="46"/>
  <c r="M9" i="46"/>
  <c r="M8" i="46" s="1"/>
  <c r="O9" i="46"/>
  <c r="Q9" i="46"/>
  <c r="Q8" i="46" s="1"/>
  <c r="V9" i="46"/>
  <c r="G10" i="46"/>
  <c r="K10" i="46"/>
  <c r="O10" i="46"/>
  <c r="V10" i="46"/>
  <c r="G11" i="46"/>
  <c r="I11" i="46"/>
  <c r="I10" i="46" s="1"/>
  <c r="K11" i="46"/>
  <c r="M11" i="46"/>
  <c r="M10" i="46" s="1"/>
  <c r="O11" i="46"/>
  <c r="Q11" i="46"/>
  <c r="Q10" i="46" s="1"/>
  <c r="V11" i="46"/>
  <c r="G13" i="46"/>
  <c r="I13" i="46"/>
  <c r="I12" i="46" s="1"/>
  <c r="K13" i="46"/>
  <c r="M13" i="46"/>
  <c r="O13" i="46"/>
  <c r="Q13" i="46"/>
  <c r="Q12" i="46" s="1"/>
  <c r="V13" i="46"/>
  <c r="G14" i="46"/>
  <c r="G12" i="46" s="1"/>
  <c r="I14" i="46"/>
  <c r="K14" i="46"/>
  <c r="K12" i="46" s="1"/>
  <c r="O14" i="46"/>
  <c r="O12" i="46" s="1"/>
  <c r="Q14" i="46"/>
  <c r="V14" i="46"/>
  <c r="V12" i="46" s="1"/>
  <c r="G15" i="46"/>
  <c r="I15" i="46"/>
  <c r="K15" i="46"/>
  <c r="M15" i="46"/>
  <c r="O15" i="46"/>
  <c r="Q15" i="46"/>
  <c r="V15" i="46"/>
  <c r="G16" i="46"/>
  <c r="M16" i="46" s="1"/>
  <c r="I16" i="46"/>
  <c r="K16" i="46"/>
  <c r="O16" i="46"/>
  <c r="Q16" i="46"/>
  <c r="V16" i="46"/>
  <c r="G17" i="46"/>
  <c r="I17" i="46"/>
  <c r="K17" i="46"/>
  <c r="M17" i="46"/>
  <c r="O17" i="46"/>
  <c r="Q17" i="46"/>
  <c r="V17" i="46"/>
  <c r="G18" i="46"/>
  <c r="K18" i="46"/>
  <c r="O18" i="46"/>
  <c r="V18" i="46"/>
  <c r="G19" i="46"/>
  <c r="I19" i="46"/>
  <c r="I18" i="46" s="1"/>
  <c r="K19" i="46"/>
  <c r="M19" i="46"/>
  <c r="M18" i="46" s="1"/>
  <c r="O19" i="46"/>
  <c r="Q19" i="46"/>
  <c r="Q18" i="46" s="1"/>
  <c r="V19" i="46"/>
  <c r="G21" i="46"/>
  <c r="I21" i="46"/>
  <c r="I20" i="46" s="1"/>
  <c r="K21" i="46"/>
  <c r="M21" i="46"/>
  <c r="O21" i="46"/>
  <c r="Q21" i="46"/>
  <c r="Q20" i="46" s="1"/>
  <c r="V21" i="46"/>
  <c r="G23" i="46"/>
  <c r="G20" i="46" s="1"/>
  <c r="I23" i="46"/>
  <c r="K23" i="46"/>
  <c r="K20" i="46" s="1"/>
  <c r="O23" i="46"/>
  <c r="O20" i="46" s="1"/>
  <c r="Q23" i="46"/>
  <c r="V23" i="46"/>
  <c r="V20" i="46" s="1"/>
  <c r="G24" i="46"/>
  <c r="I24" i="46"/>
  <c r="K24" i="46"/>
  <c r="M24" i="46"/>
  <c r="O24" i="46"/>
  <c r="Q24" i="46"/>
  <c r="V24" i="46"/>
  <c r="G26" i="46"/>
  <c r="I26" i="46"/>
  <c r="I25" i="46" s="1"/>
  <c r="K26" i="46"/>
  <c r="M26" i="46"/>
  <c r="O26" i="46"/>
  <c r="Q26" i="46"/>
  <c r="Q25" i="46" s="1"/>
  <c r="V26" i="46"/>
  <c r="G28" i="46"/>
  <c r="G25" i="46" s="1"/>
  <c r="I28" i="46"/>
  <c r="K28" i="46"/>
  <c r="K25" i="46" s="1"/>
  <c r="O28" i="46"/>
  <c r="O25" i="46" s="1"/>
  <c r="Q28" i="46"/>
  <c r="V28" i="46"/>
  <c r="V25" i="46" s="1"/>
  <c r="I31" i="46"/>
  <c r="Q31" i="46"/>
  <c r="G32" i="46"/>
  <c r="G31" i="46" s="1"/>
  <c r="I32" i="46"/>
  <c r="K32" i="46"/>
  <c r="K31" i="46" s="1"/>
  <c r="O32" i="46"/>
  <c r="O31" i="46" s="1"/>
  <c r="Q32" i="46"/>
  <c r="V32" i="46"/>
  <c r="V31" i="46" s="1"/>
  <c r="AE35" i="46"/>
  <c r="AF35" i="46"/>
  <c r="G185" i="45"/>
  <c r="BA47" i="45"/>
  <c r="G9" i="45"/>
  <c r="I9" i="45"/>
  <c r="I8" i="45" s="1"/>
  <c r="K9" i="45"/>
  <c r="M9" i="45"/>
  <c r="O9" i="45"/>
  <c r="Q9" i="45"/>
  <c r="Q8" i="45" s="1"/>
  <c r="V9" i="45"/>
  <c r="G10" i="45"/>
  <c r="M10" i="45" s="1"/>
  <c r="I10" i="45"/>
  <c r="K10" i="45"/>
  <c r="K8" i="45" s="1"/>
  <c r="O10" i="45"/>
  <c r="O8" i="45" s="1"/>
  <c r="Q10" i="45"/>
  <c r="V10" i="45"/>
  <c r="V8" i="45" s="1"/>
  <c r="G11" i="45"/>
  <c r="I11" i="45"/>
  <c r="K11" i="45"/>
  <c r="M11" i="45"/>
  <c r="O11" i="45"/>
  <c r="Q11" i="45"/>
  <c r="V11" i="45"/>
  <c r="G12" i="45"/>
  <c r="M12" i="45" s="1"/>
  <c r="I12" i="45"/>
  <c r="K12" i="45"/>
  <c r="O12" i="45"/>
  <c r="Q12" i="45"/>
  <c r="V12" i="45"/>
  <c r="G13" i="45"/>
  <c r="I13" i="45"/>
  <c r="K13" i="45"/>
  <c r="M13" i="45"/>
  <c r="O13" i="45"/>
  <c r="Q13" i="45"/>
  <c r="V13" i="45"/>
  <c r="G14" i="45"/>
  <c r="M14" i="45" s="1"/>
  <c r="I14" i="45"/>
  <c r="K14" i="45"/>
  <c r="O14" i="45"/>
  <c r="Q14" i="45"/>
  <c r="V14" i="45"/>
  <c r="G15" i="45"/>
  <c r="I15" i="45"/>
  <c r="K15" i="45"/>
  <c r="M15" i="45"/>
  <c r="O15" i="45"/>
  <c r="Q15" i="45"/>
  <c r="V15" i="45"/>
  <c r="G16" i="45"/>
  <c r="M16" i="45" s="1"/>
  <c r="I16" i="45"/>
  <c r="K16" i="45"/>
  <c r="O16" i="45"/>
  <c r="Q16" i="45"/>
  <c r="V16" i="45"/>
  <c r="G17" i="45"/>
  <c r="I17" i="45"/>
  <c r="K17" i="45"/>
  <c r="M17" i="45"/>
  <c r="O17" i="45"/>
  <c r="Q17" i="45"/>
  <c r="V17" i="45"/>
  <c r="G18" i="45"/>
  <c r="M18" i="45" s="1"/>
  <c r="I18" i="45"/>
  <c r="K18" i="45"/>
  <c r="O18" i="45"/>
  <c r="Q18" i="45"/>
  <c r="V18" i="45"/>
  <c r="G19" i="45"/>
  <c r="I19" i="45"/>
  <c r="K19" i="45"/>
  <c r="M19" i="45"/>
  <c r="O19" i="45"/>
  <c r="Q19" i="45"/>
  <c r="V19" i="45"/>
  <c r="G20" i="45"/>
  <c r="M20" i="45" s="1"/>
  <c r="I20" i="45"/>
  <c r="K20" i="45"/>
  <c r="O20" i="45"/>
  <c r="Q20" i="45"/>
  <c r="V20" i="45"/>
  <c r="G21" i="45"/>
  <c r="I21" i="45"/>
  <c r="K21" i="45"/>
  <c r="M21" i="45"/>
  <c r="O21" i="45"/>
  <c r="Q21" i="45"/>
  <c r="V21" i="45"/>
  <c r="G22" i="45"/>
  <c r="M22" i="45" s="1"/>
  <c r="I22" i="45"/>
  <c r="K22" i="45"/>
  <c r="O22" i="45"/>
  <c r="Q22" i="45"/>
  <c r="V22" i="45"/>
  <c r="G23" i="45"/>
  <c r="I23" i="45"/>
  <c r="K23" i="45"/>
  <c r="M23" i="45"/>
  <c r="O23" i="45"/>
  <c r="Q23" i="45"/>
  <c r="V23" i="45"/>
  <c r="G24" i="45"/>
  <c r="M24" i="45" s="1"/>
  <c r="I24" i="45"/>
  <c r="K24" i="45"/>
  <c r="O24" i="45"/>
  <c r="Q24" i="45"/>
  <c r="V24" i="45"/>
  <c r="G25" i="45"/>
  <c r="I25" i="45"/>
  <c r="K25" i="45"/>
  <c r="M25" i="45"/>
  <c r="O25" i="45"/>
  <c r="Q25" i="45"/>
  <c r="V25" i="45"/>
  <c r="G26" i="45"/>
  <c r="M26" i="45" s="1"/>
  <c r="I26" i="45"/>
  <c r="K26" i="45"/>
  <c r="O26" i="45"/>
  <c r="Q26" i="45"/>
  <c r="V26" i="45"/>
  <c r="G27" i="45"/>
  <c r="I27" i="45"/>
  <c r="K27" i="45"/>
  <c r="M27" i="45"/>
  <c r="O27" i="45"/>
  <c r="Q27" i="45"/>
  <c r="V27" i="45"/>
  <c r="G28" i="45"/>
  <c r="M28" i="45" s="1"/>
  <c r="I28" i="45"/>
  <c r="K28" i="45"/>
  <c r="O28" i="45"/>
  <c r="Q28" i="45"/>
  <c r="V28" i="45"/>
  <c r="G29" i="45"/>
  <c r="I29" i="45"/>
  <c r="K29" i="45"/>
  <c r="M29" i="45"/>
  <c r="O29" i="45"/>
  <c r="Q29" i="45"/>
  <c r="V29" i="45"/>
  <c r="G30" i="45"/>
  <c r="M30" i="45" s="1"/>
  <c r="I30" i="45"/>
  <c r="K30" i="45"/>
  <c r="O30" i="45"/>
  <c r="Q30" i="45"/>
  <c r="V30" i="45"/>
  <c r="G31" i="45"/>
  <c r="I31" i="45"/>
  <c r="K31" i="45"/>
  <c r="M31" i="45"/>
  <c r="O31" i="45"/>
  <c r="Q31" i="45"/>
  <c r="V31" i="45"/>
  <c r="G32" i="45"/>
  <c r="M32" i="45" s="1"/>
  <c r="I32" i="45"/>
  <c r="K32" i="45"/>
  <c r="O32" i="45"/>
  <c r="Q32" i="45"/>
  <c r="V32" i="45"/>
  <c r="G33" i="45"/>
  <c r="I33" i="45"/>
  <c r="K33" i="45"/>
  <c r="M33" i="45"/>
  <c r="O33" i="45"/>
  <c r="Q33" i="45"/>
  <c r="V33" i="45"/>
  <c r="G34" i="45"/>
  <c r="M34" i="45" s="1"/>
  <c r="I34" i="45"/>
  <c r="K34" i="45"/>
  <c r="O34" i="45"/>
  <c r="Q34" i="45"/>
  <c r="V34" i="45"/>
  <c r="G36" i="45"/>
  <c r="I36" i="45"/>
  <c r="I35" i="45" s="1"/>
  <c r="K36" i="45"/>
  <c r="M36" i="45"/>
  <c r="O36" i="45"/>
  <c r="Q36" i="45"/>
  <c r="Q35" i="45" s="1"/>
  <c r="V36" i="45"/>
  <c r="G37" i="45"/>
  <c r="G35" i="45" s="1"/>
  <c r="I37" i="45"/>
  <c r="K37" i="45"/>
  <c r="K35" i="45" s="1"/>
  <c r="O37" i="45"/>
  <c r="O35" i="45" s="1"/>
  <c r="Q37" i="45"/>
  <c r="V37" i="45"/>
  <c r="V35" i="45" s="1"/>
  <c r="G38" i="45"/>
  <c r="I38" i="45"/>
  <c r="K38" i="45"/>
  <c r="M38" i="45"/>
  <c r="O38" i="45"/>
  <c r="Q38" i="45"/>
  <c r="V38" i="45"/>
  <c r="G39" i="45"/>
  <c r="M39" i="45" s="1"/>
  <c r="I39" i="45"/>
  <c r="K39" i="45"/>
  <c r="O39" i="45"/>
  <c r="Q39" i="45"/>
  <c r="V39" i="45"/>
  <c r="G51" i="45"/>
  <c r="I51" i="45"/>
  <c r="K51" i="45"/>
  <c r="M51" i="45"/>
  <c r="O51" i="45"/>
  <c r="Q51" i="45"/>
  <c r="V51" i="45"/>
  <c r="G52" i="45"/>
  <c r="M52" i="45" s="1"/>
  <c r="I52" i="45"/>
  <c r="K52" i="45"/>
  <c r="O52" i="45"/>
  <c r="Q52" i="45"/>
  <c r="V52" i="45"/>
  <c r="G53" i="45"/>
  <c r="I53" i="45"/>
  <c r="K53" i="45"/>
  <c r="M53" i="45"/>
  <c r="O53" i="45"/>
  <c r="Q53" i="45"/>
  <c r="V53" i="45"/>
  <c r="G55" i="45"/>
  <c r="I55" i="45"/>
  <c r="I54" i="45" s="1"/>
  <c r="K55" i="45"/>
  <c r="M55" i="45"/>
  <c r="O55" i="45"/>
  <c r="Q55" i="45"/>
  <c r="Q54" i="45" s="1"/>
  <c r="V55" i="45"/>
  <c r="G56" i="45"/>
  <c r="G54" i="45" s="1"/>
  <c r="I56" i="45"/>
  <c r="K56" i="45"/>
  <c r="K54" i="45" s="1"/>
  <c r="O56" i="45"/>
  <c r="O54" i="45" s="1"/>
  <c r="Q56" i="45"/>
  <c r="V56" i="45"/>
  <c r="V54" i="45" s="1"/>
  <c r="G57" i="45"/>
  <c r="I57" i="45"/>
  <c r="K57" i="45"/>
  <c r="M57" i="45"/>
  <c r="O57" i="45"/>
  <c r="Q57" i="45"/>
  <c r="V57" i="45"/>
  <c r="G58" i="45"/>
  <c r="M58" i="45" s="1"/>
  <c r="I58" i="45"/>
  <c r="K58" i="45"/>
  <c r="O58" i="45"/>
  <c r="Q58" i="45"/>
  <c r="V58" i="45"/>
  <c r="G59" i="45"/>
  <c r="I59" i="45"/>
  <c r="K59" i="45"/>
  <c r="M59" i="45"/>
  <c r="O59" i="45"/>
  <c r="Q59" i="45"/>
  <c r="V59" i="45"/>
  <c r="G60" i="45"/>
  <c r="M60" i="45" s="1"/>
  <c r="I60" i="45"/>
  <c r="K60" i="45"/>
  <c r="O60" i="45"/>
  <c r="Q60" i="45"/>
  <c r="V60" i="45"/>
  <c r="G61" i="45"/>
  <c r="I61" i="45"/>
  <c r="K61" i="45"/>
  <c r="M61" i="45"/>
  <c r="O61" i="45"/>
  <c r="Q61" i="45"/>
  <c r="V61" i="45"/>
  <c r="G62" i="45"/>
  <c r="M62" i="45" s="1"/>
  <c r="I62" i="45"/>
  <c r="K62" i="45"/>
  <c r="O62" i="45"/>
  <c r="Q62" i="45"/>
  <c r="V62" i="45"/>
  <c r="G63" i="45"/>
  <c r="I63" i="45"/>
  <c r="K63" i="45"/>
  <c r="M63" i="45"/>
  <c r="O63" i="45"/>
  <c r="Q63" i="45"/>
  <c r="V63" i="45"/>
  <c r="G64" i="45"/>
  <c r="M64" i="45" s="1"/>
  <c r="I64" i="45"/>
  <c r="K64" i="45"/>
  <c r="O64" i="45"/>
  <c r="Q64" i="45"/>
  <c r="V64" i="45"/>
  <c r="G65" i="45"/>
  <c r="I65" i="45"/>
  <c r="K65" i="45"/>
  <c r="M65" i="45"/>
  <c r="O65" i="45"/>
  <c r="Q65" i="45"/>
  <c r="V65" i="45"/>
  <c r="G66" i="45"/>
  <c r="M66" i="45" s="1"/>
  <c r="I66" i="45"/>
  <c r="K66" i="45"/>
  <c r="O66" i="45"/>
  <c r="Q66" i="45"/>
  <c r="V66" i="45"/>
  <c r="G67" i="45"/>
  <c r="I67" i="45"/>
  <c r="K67" i="45"/>
  <c r="M67" i="45"/>
  <c r="O67" i="45"/>
  <c r="Q67" i="45"/>
  <c r="V67" i="45"/>
  <c r="G68" i="45"/>
  <c r="M68" i="45" s="1"/>
  <c r="I68" i="45"/>
  <c r="K68" i="45"/>
  <c r="O68" i="45"/>
  <c r="Q68" i="45"/>
  <c r="V68" i="45"/>
  <c r="G69" i="45"/>
  <c r="I69" i="45"/>
  <c r="K69" i="45"/>
  <c r="M69" i="45"/>
  <c r="O69" i="45"/>
  <c r="Q69" i="45"/>
  <c r="V69" i="45"/>
  <c r="G71" i="45"/>
  <c r="I71" i="45"/>
  <c r="I70" i="45" s="1"/>
  <c r="K71" i="45"/>
  <c r="M71" i="45"/>
  <c r="O71" i="45"/>
  <c r="Q71" i="45"/>
  <c r="Q70" i="45" s="1"/>
  <c r="V71" i="45"/>
  <c r="G72" i="45"/>
  <c r="G70" i="45" s="1"/>
  <c r="I72" i="45"/>
  <c r="K72" i="45"/>
  <c r="K70" i="45" s="1"/>
  <c r="O72" i="45"/>
  <c r="O70" i="45" s="1"/>
  <c r="Q72" i="45"/>
  <c r="V72" i="45"/>
  <c r="V70" i="45" s="1"/>
  <c r="G73" i="45"/>
  <c r="I73" i="45"/>
  <c r="K73" i="45"/>
  <c r="M73" i="45"/>
  <c r="O73" i="45"/>
  <c r="Q73" i="45"/>
  <c r="V73" i="45"/>
  <c r="G74" i="45"/>
  <c r="M74" i="45" s="1"/>
  <c r="I74" i="45"/>
  <c r="K74" i="45"/>
  <c r="O74" i="45"/>
  <c r="Q74" i="45"/>
  <c r="V74" i="45"/>
  <c r="G75" i="45"/>
  <c r="I75" i="45"/>
  <c r="K75" i="45"/>
  <c r="M75" i="45"/>
  <c r="O75" i="45"/>
  <c r="Q75" i="45"/>
  <c r="V75" i="45"/>
  <c r="G76" i="45"/>
  <c r="M76" i="45" s="1"/>
  <c r="I76" i="45"/>
  <c r="K76" i="45"/>
  <c r="O76" i="45"/>
  <c r="Q76" i="45"/>
  <c r="V76" i="45"/>
  <c r="G77" i="45"/>
  <c r="I77" i="45"/>
  <c r="K77" i="45"/>
  <c r="M77" i="45"/>
  <c r="O77" i="45"/>
  <c r="Q77" i="45"/>
  <c r="V77" i="45"/>
  <c r="G78" i="45"/>
  <c r="M78" i="45" s="1"/>
  <c r="I78" i="45"/>
  <c r="K78" i="45"/>
  <c r="O78" i="45"/>
  <c r="Q78" i="45"/>
  <c r="V78" i="45"/>
  <c r="G79" i="45"/>
  <c r="I79" i="45"/>
  <c r="K79" i="45"/>
  <c r="M79" i="45"/>
  <c r="O79" i="45"/>
  <c r="Q79" i="45"/>
  <c r="V79" i="45"/>
  <c r="G80" i="45"/>
  <c r="M80" i="45" s="1"/>
  <c r="I80" i="45"/>
  <c r="K80" i="45"/>
  <c r="O80" i="45"/>
  <c r="Q80" i="45"/>
  <c r="V80" i="45"/>
  <c r="G81" i="45"/>
  <c r="I81" i="45"/>
  <c r="K81" i="45"/>
  <c r="M81" i="45"/>
  <c r="O81" i="45"/>
  <c r="Q81" i="45"/>
  <c r="V81" i="45"/>
  <c r="G82" i="45"/>
  <c r="M82" i="45" s="1"/>
  <c r="I82" i="45"/>
  <c r="K82" i="45"/>
  <c r="O82" i="45"/>
  <c r="Q82" i="45"/>
  <c r="V82" i="45"/>
  <c r="G83" i="45"/>
  <c r="I83" i="45"/>
  <c r="K83" i="45"/>
  <c r="M83" i="45"/>
  <c r="O83" i="45"/>
  <c r="Q83" i="45"/>
  <c r="V83" i="45"/>
  <c r="G84" i="45"/>
  <c r="M84" i="45" s="1"/>
  <c r="I84" i="45"/>
  <c r="K84" i="45"/>
  <c r="O84" i="45"/>
  <c r="Q84" i="45"/>
  <c r="V84" i="45"/>
  <c r="G85" i="45"/>
  <c r="I85" i="45"/>
  <c r="K85" i="45"/>
  <c r="M85" i="45"/>
  <c r="O85" i="45"/>
  <c r="Q85" i="45"/>
  <c r="V85" i="45"/>
  <c r="G86" i="45"/>
  <c r="M86" i="45" s="1"/>
  <c r="I86" i="45"/>
  <c r="K86" i="45"/>
  <c r="O86" i="45"/>
  <c r="Q86" i="45"/>
  <c r="V86" i="45"/>
  <c r="G87" i="45"/>
  <c r="I87" i="45"/>
  <c r="K87" i="45"/>
  <c r="M87" i="45"/>
  <c r="O87" i="45"/>
  <c r="Q87" i="45"/>
  <c r="V87" i="45"/>
  <c r="G88" i="45"/>
  <c r="M88" i="45" s="1"/>
  <c r="I88" i="45"/>
  <c r="K88" i="45"/>
  <c r="O88" i="45"/>
  <c r="Q88" i="45"/>
  <c r="V88" i="45"/>
  <c r="G89" i="45"/>
  <c r="I89" i="45"/>
  <c r="K89" i="45"/>
  <c r="M89" i="45"/>
  <c r="O89" i="45"/>
  <c r="Q89" i="45"/>
  <c r="V89" i="45"/>
  <c r="G90" i="45"/>
  <c r="M90" i="45" s="1"/>
  <c r="I90" i="45"/>
  <c r="K90" i="45"/>
  <c r="O90" i="45"/>
  <c r="Q90" i="45"/>
  <c r="V90" i="45"/>
  <c r="G91" i="45"/>
  <c r="I91" i="45"/>
  <c r="K91" i="45"/>
  <c r="M91" i="45"/>
  <c r="O91" i="45"/>
  <c r="Q91" i="45"/>
  <c r="V91" i="45"/>
  <c r="G92" i="45"/>
  <c r="M92" i="45" s="1"/>
  <c r="I92" i="45"/>
  <c r="K92" i="45"/>
  <c r="O92" i="45"/>
  <c r="Q92" i="45"/>
  <c r="V92" i="45"/>
  <c r="G93" i="45"/>
  <c r="I93" i="45"/>
  <c r="K93" i="45"/>
  <c r="M93" i="45"/>
  <c r="O93" i="45"/>
  <c r="Q93" i="45"/>
  <c r="V93" i="45"/>
  <c r="G94" i="45"/>
  <c r="M94" i="45" s="1"/>
  <c r="I94" i="45"/>
  <c r="K94" i="45"/>
  <c r="O94" i="45"/>
  <c r="Q94" i="45"/>
  <c r="V94" i="45"/>
  <c r="G95" i="45"/>
  <c r="I95" i="45"/>
  <c r="K95" i="45"/>
  <c r="M95" i="45"/>
  <c r="O95" i="45"/>
  <c r="Q95" i="45"/>
  <c r="V95" i="45"/>
  <c r="G96" i="45"/>
  <c r="M96" i="45" s="1"/>
  <c r="I96" i="45"/>
  <c r="K96" i="45"/>
  <c r="O96" i="45"/>
  <c r="Q96" i="45"/>
  <c r="V96" i="45"/>
  <c r="G97" i="45"/>
  <c r="I97" i="45"/>
  <c r="K97" i="45"/>
  <c r="M97" i="45"/>
  <c r="O97" i="45"/>
  <c r="Q97" i="45"/>
  <c r="V97" i="45"/>
  <c r="G98" i="45"/>
  <c r="M98" i="45" s="1"/>
  <c r="I98" i="45"/>
  <c r="K98" i="45"/>
  <c r="O98" i="45"/>
  <c r="Q98" i="45"/>
  <c r="V98" i="45"/>
  <c r="G99" i="45"/>
  <c r="I99" i="45"/>
  <c r="K99" i="45"/>
  <c r="M99" i="45"/>
  <c r="O99" i="45"/>
  <c r="Q99" i="45"/>
  <c r="V99" i="45"/>
  <c r="G100" i="45"/>
  <c r="M100" i="45" s="1"/>
  <c r="I100" i="45"/>
  <c r="K100" i="45"/>
  <c r="O100" i="45"/>
  <c r="Q100" i="45"/>
  <c r="V100" i="45"/>
  <c r="G101" i="45"/>
  <c r="I101" i="45"/>
  <c r="K101" i="45"/>
  <c r="M101" i="45"/>
  <c r="O101" i="45"/>
  <c r="Q101" i="45"/>
  <c r="V101" i="45"/>
  <c r="G102" i="45"/>
  <c r="M102" i="45" s="1"/>
  <c r="I102" i="45"/>
  <c r="K102" i="45"/>
  <c r="O102" i="45"/>
  <c r="Q102" i="45"/>
  <c r="V102" i="45"/>
  <c r="G103" i="45"/>
  <c r="I103" i="45"/>
  <c r="K103" i="45"/>
  <c r="M103" i="45"/>
  <c r="O103" i="45"/>
  <c r="Q103" i="45"/>
  <c r="V103" i="45"/>
  <c r="G104" i="45"/>
  <c r="M104" i="45" s="1"/>
  <c r="I104" i="45"/>
  <c r="K104" i="45"/>
  <c r="O104" i="45"/>
  <c r="Q104" i="45"/>
  <c r="V104" i="45"/>
  <c r="G105" i="45"/>
  <c r="I105" i="45"/>
  <c r="K105" i="45"/>
  <c r="M105" i="45"/>
  <c r="O105" i="45"/>
  <c r="Q105" i="45"/>
  <c r="V105" i="45"/>
  <c r="G106" i="45"/>
  <c r="M106" i="45" s="1"/>
  <c r="I106" i="45"/>
  <c r="K106" i="45"/>
  <c r="O106" i="45"/>
  <c r="Q106" i="45"/>
  <c r="V106" i="45"/>
  <c r="G107" i="45"/>
  <c r="I107" i="45"/>
  <c r="K107" i="45"/>
  <c r="M107" i="45"/>
  <c r="O107" i="45"/>
  <c r="Q107" i="45"/>
  <c r="V107" i="45"/>
  <c r="G108" i="45"/>
  <c r="M108" i="45" s="1"/>
  <c r="I108" i="45"/>
  <c r="K108" i="45"/>
  <c r="O108" i="45"/>
  <c r="Q108" i="45"/>
  <c r="V108" i="45"/>
  <c r="G110" i="45"/>
  <c r="G109" i="45" s="1"/>
  <c r="I110" i="45"/>
  <c r="K110" i="45"/>
  <c r="K109" i="45" s="1"/>
  <c r="O110" i="45"/>
  <c r="O109" i="45" s="1"/>
  <c r="Q110" i="45"/>
  <c r="V110" i="45"/>
  <c r="V109" i="45" s="1"/>
  <c r="G111" i="45"/>
  <c r="I111" i="45"/>
  <c r="I109" i="45" s="1"/>
  <c r="K111" i="45"/>
  <c r="M111" i="45"/>
  <c r="O111" i="45"/>
  <c r="Q111" i="45"/>
  <c r="Q109" i="45" s="1"/>
  <c r="V111" i="45"/>
  <c r="G112" i="45"/>
  <c r="M112" i="45" s="1"/>
  <c r="I112" i="45"/>
  <c r="K112" i="45"/>
  <c r="O112" i="45"/>
  <c r="Q112" i="45"/>
  <c r="V112" i="45"/>
  <c r="G116" i="45"/>
  <c r="I116" i="45"/>
  <c r="K116" i="45"/>
  <c r="M116" i="45"/>
  <c r="O116" i="45"/>
  <c r="Q116" i="45"/>
  <c r="V116" i="45"/>
  <c r="G120" i="45"/>
  <c r="M120" i="45" s="1"/>
  <c r="I120" i="45"/>
  <c r="K120" i="45"/>
  <c r="O120" i="45"/>
  <c r="Q120" i="45"/>
  <c r="V120" i="45"/>
  <c r="G124" i="45"/>
  <c r="I124" i="45"/>
  <c r="K124" i="45"/>
  <c r="M124" i="45"/>
  <c r="O124" i="45"/>
  <c r="Q124" i="45"/>
  <c r="V124" i="45"/>
  <c r="G128" i="45"/>
  <c r="M128" i="45" s="1"/>
  <c r="I128" i="45"/>
  <c r="K128" i="45"/>
  <c r="O128" i="45"/>
  <c r="Q128" i="45"/>
  <c r="V128" i="45"/>
  <c r="G129" i="45"/>
  <c r="I129" i="45"/>
  <c r="K129" i="45"/>
  <c r="M129" i="45"/>
  <c r="O129" i="45"/>
  <c r="Q129" i="45"/>
  <c r="V129" i="45"/>
  <c r="G133" i="45"/>
  <c r="M133" i="45" s="1"/>
  <c r="I133" i="45"/>
  <c r="K133" i="45"/>
  <c r="O133" i="45"/>
  <c r="Q133" i="45"/>
  <c r="V133" i="45"/>
  <c r="G137" i="45"/>
  <c r="I137" i="45"/>
  <c r="K137" i="45"/>
  <c r="M137" i="45"/>
  <c r="O137" i="45"/>
  <c r="Q137" i="45"/>
  <c r="V137" i="45"/>
  <c r="G141" i="45"/>
  <c r="M141" i="45" s="1"/>
  <c r="I141" i="45"/>
  <c r="K141" i="45"/>
  <c r="O141" i="45"/>
  <c r="Q141" i="45"/>
  <c r="V141" i="45"/>
  <c r="G145" i="45"/>
  <c r="I145" i="45"/>
  <c r="K145" i="45"/>
  <c r="M145" i="45"/>
  <c r="O145" i="45"/>
  <c r="Q145" i="45"/>
  <c r="V145" i="45"/>
  <c r="G149" i="45"/>
  <c r="M149" i="45" s="1"/>
  <c r="I149" i="45"/>
  <c r="K149" i="45"/>
  <c r="O149" i="45"/>
  <c r="Q149" i="45"/>
  <c r="V149" i="45"/>
  <c r="G153" i="45"/>
  <c r="I153" i="45"/>
  <c r="K153" i="45"/>
  <c r="M153" i="45"/>
  <c r="O153" i="45"/>
  <c r="Q153" i="45"/>
  <c r="V153" i="45"/>
  <c r="G154" i="45"/>
  <c r="M154" i="45" s="1"/>
  <c r="I154" i="45"/>
  <c r="K154" i="45"/>
  <c r="O154" i="45"/>
  <c r="Q154" i="45"/>
  <c r="V154" i="45"/>
  <c r="G155" i="45"/>
  <c r="I155" i="45"/>
  <c r="K155" i="45"/>
  <c r="M155" i="45"/>
  <c r="O155" i="45"/>
  <c r="Q155" i="45"/>
  <c r="V155" i="45"/>
  <c r="G157" i="45"/>
  <c r="I157" i="45"/>
  <c r="I156" i="45" s="1"/>
  <c r="K157" i="45"/>
  <c r="M157" i="45"/>
  <c r="O157" i="45"/>
  <c r="Q157" i="45"/>
  <c r="Q156" i="45" s="1"/>
  <c r="V157" i="45"/>
  <c r="G158" i="45"/>
  <c r="G156" i="45" s="1"/>
  <c r="I158" i="45"/>
  <c r="K158" i="45"/>
  <c r="K156" i="45" s="1"/>
  <c r="O158" i="45"/>
  <c r="O156" i="45" s="1"/>
  <c r="Q158" i="45"/>
  <c r="V158" i="45"/>
  <c r="V156" i="45" s="1"/>
  <c r="G159" i="45"/>
  <c r="I159" i="45"/>
  <c r="K159" i="45"/>
  <c r="M159" i="45"/>
  <c r="O159" i="45"/>
  <c r="Q159" i="45"/>
  <c r="V159" i="45"/>
  <c r="G161" i="45"/>
  <c r="I161" i="45"/>
  <c r="I160" i="45" s="1"/>
  <c r="K161" i="45"/>
  <c r="M161" i="45"/>
  <c r="O161" i="45"/>
  <c r="Q161" i="45"/>
  <c r="Q160" i="45" s="1"/>
  <c r="V161" i="45"/>
  <c r="G162" i="45"/>
  <c r="G160" i="45" s="1"/>
  <c r="I162" i="45"/>
  <c r="K162" i="45"/>
  <c r="K160" i="45" s="1"/>
  <c r="O162" i="45"/>
  <c r="O160" i="45" s="1"/>
  <c r="Q162" i="45"/>
  <c r="V162" i="45"/>
  <c r="V160" i="45" s="1"/>
  <c r="G163" i="45"/>
  <c r="I163" i="45"/>
  <c r="K163" i="45"/>
  <c r="M163" i="45"/>
  <c r="O163" i="45"/>
  <c r="Q163" i="45"/>
  <c r="V163" i="45"/>
  <c r="G164" i="45"/>
  <c r="M164" i="45" s="1"/>
  <c r="I164" i="45"/>
  <c r="K164" i="45"/>
  <c r="O164" i="45"/>
  <c r="Q164" i="45"/>
  <c r="V164" i="45"/>
  <c r="G165" i="45"/>
  <c r="I165" i="45"/>
  <c r="K165" i="45"/>
  <c r="M165" i="45"/>
  <c r="O165" i="45"/>
  <c r="Q165" i="45"/>
  <c r="V165" i="45"/>
  <c r="G166" i="45"/>
  <c r="M166" i="45" s="1"/>
  <c r="I166" i="45"/>
  <c r="K166" i="45"/>
  <c r="O166" i="45"/>
  <c r="Q166" i="45"/>
  <c r="V166" i="45"/>
  <c r="G167" i="45"/>
  <c r="I167" i="45"/>
  <c r="K167" i="45"/>
  <c r="M167" i="45"/>
  <c r="O167" i="45"/>
  <c r="Q167" i="45"/>
  <c r="V167" i="45"/>
  <c r="G168" i="45"/>
  <c r="M168" i="45" s="1"/>
  <c r="I168" i="45"/>
  <c r="K168" i="45"/>
  <c r="O168" i="45"/>
  <c r="Q168" i="45"/>
  <c r="V168" i="45"/>
  <c r="G169" i="45"/>
  <c r="I169" i="45"/>
  <c r="K169" i="45"/>
  <c r="M169" i="45"/>
  <c r="O169" i="45"/>
  <c r="Q169" i="45"/>
  <c r="V169" i="45"/>
  <c r="G170" i="45"/>
  <c r="M170" i="45" s="1"/>
  <c r="I170" i="45"/>
  <c r="K170" i="45"/>
  <c r="O170" i="45"/>
  <c r="Q170" i="45"/>
  <c r="V170" i="45"/>
  <c r="G171" i="45"/>
  <c r="I171" i="45"/>
  <c r="K171" i="45"/>
  <c r="M171" i="45"/>
  <c r="O171" i="45"/>
  <c r="Q171" i="45"/>
  <c r="V171" i="45"/>
  <c r="G172" i="45"/>
  <c r="M172" i="45" s="1"/>
  <c r="I172" i="45"/>
  <c r="K172" i="45"/>
  <c r="O172" i="45"/>
  <c r="Q172" i="45"/>
  <c r="V172" i="45"/>
  <c r="G173" i="45"/>
  <c r="I173" i="45"/>
  <c r="K173" i="45"/>
  <c r="M173" i="45"/>
  <c r="O173" i="45"/>
  <c r="Q173" i="45"/>
  <c r="V173" i="45"/>
  <c r="G174" i="45"/>
  <c r="M174" i="45" s="1"/>
  <c r="I174" i="45"/>
  <c r="K174" i="45"/>
  <c r="O174" i="45"/>
  <c r="Q174" i="45"/>
  <c r="V174" i="45"/>
  <c r="G176" i="45"/>
  <c r="G175" i="45" s="1"/>
  <c r="I176" i="45"/>
  <c r="K176" i="45"/>
  <c r="K175" i="45" s="1"/>
  <c r="O176" i="45"/>
  <c r="O175" i="45" s="1"/>
  <c r="Q176" i="45"/>
  <c r="V176" i="45"/>
  <c r="V175" i="45" s="1"/>
  <c r="G177" i="45"/>
  <c r="I177" i="45"/>
  <c r="I175" i="45" s="1"/>
  <c r="K177" i="45"/>
  <c r="M177" i="45"/>
  <c r="O177" i="45"/>
  <c r="Q177" i="45"/>
  <c r="Q175" i="45" s="1"/>
  <c r="V177" i="45"/>
  <c r="G178" i="45"/>
  <c r="M178" i="45" s="1"/>
  <c r="I178" i="45"/>
  <c r="K178" i="45"/>
  <c r="O178" i="45"/>
  <c r="Q178" i="45"/>
  <c r="V178" i="45"/>
  <c r="G179" i="45"/>
  <c r="I179" i="45"/>
  <c r="K179" i="45"/>
  <c r="M179" i="45"/>
  <c r="O179" i="45"/>
  <c r="Q179" i="45"/>
  <c r="V179" i="45"/>
  <c r="G180" i="45"/>
  <c r="M180" i="45" s="1"/>
  <c r="I180" i="45"/>
  <c r="K180" i="45"/>
  <c r="O180" i="45"/>
  <c r="Q180" i="45"/>
  <c r="V180" i="45"/>
  <c r="G181" i="45"/>
  <c r="I181" i="45"/>
  <c r="K181" i="45"/>
  <c r="M181" i="45"/>
  <c r="O181" i="45"/>
  <c r="Q181" i="45"/>
  <c r="V181" i="45"/>
  <c r="G182" i="45"/>
  <c r="M182" i="45" s="1"/>
  <c r="I182" i="45"/>
  <c r="K182" i="45"/>
  <c r="O182" i="45"/>
  <c r="Q182" i="45"/>
  <c r="V182" i="45"/>
  <c r="G183" i="45"/>
  <c r="I183" i="45"/>
  <c r="K183" i="45"/>
  <c r="M183" i="45"/>
  <c r="O183" i="45"/>
  <c r="Q183" i="45"/>
  <c r="V183" i="45"/>
  <c r="AE185" i="45"/>
  <c r="AF185" i="45"/>
  <c r="G44" i="44"/>
  <c r="BA22" i="44"/>
  <c r="G9" i="44"/>
  <c r="I9" i="44"/>
  <c r="I8" i="44" s="1"/>
  <c r="K9" i="44"/>
  <c r="M9" i="44"/>
  <c r="O9" i="44"/>
  <c r="Q9" i="44"/>
  <c r="Q8" i="44" s="1"/>
  <c r="V9" i="44"/>
  <c r="G10" i="44"/>
  <c r="M10" i="44" s="1"/>
  <c r="I10" i="44"/>
  <c r="K10" i="44"/>
  <c r="K8" i="44" s="1"/>
  <c r="O10" i="44"/>
  <c r="O8" i="44" s="1"/>
  <c r="Q10" i="44"/>
  <c r="V10" i="44"/>
  <c r="V8" i="44" s="1"/>
  <c r="G11" i="44"/>
  <c r="I11" i="44"/>
  <c r="K11" i="44"/>
  <c r="M11" i="44"/>
  <c r="O11" i="44"/>
  <c r="Q11" i="44"/>
  <c r="V11" i="44"/>
  <c r="G12" i="44"/>
  <c r="M12" i="44" s="1"/>
  <c r="I12" i="44"/>
  <c r="K12" i="44"/>
  <c r="O12" i="44"/>
  <c r="Q12" i="44"/>
  <c r="V12" i="44"/>
  <c r="G13" i="44"/>
  <c r="I13" i="44"/>
  <c r="K13" i="44"/>
  <c r="M13" i="44"/>
  <c r="O13" i="44"/>
  <c r="Q13" i="44"/>
  <c r="V13" i="44"/>
  <c r="G14" i="44"/>
  <c r="M14" i="44" s="1"/>
  <c r="I14" i="44"/>
  <c r="K14" i="44"/>
  <c r="O14" i="44"/>
  <c r="Q14" i="44"/>
  <c r="V14" i="44"/>
  <c r="G15" i="44"/>
  <c r="I15" i="44"/>
  <c r="K15" i="44"/>
  <c r="M15" i="44"/>
  <c r="O15" i="44"/>
  <c r="Q15" i="44"/>
  <c r="V15" i="44"/>
  <c r="G16" i="44"/>
  <c r="M16" i="44" s="1"/>
  <c r="I16" i="44"/>
  <c r="K16" i="44"/>
  <c r="O16" i="44"/>
  <c r="Q16" i="44"/>
  <c r="V16" i="44"/>
  <c r="G17" i="44"/>
  <c r="I17" i="44"/>
  <c r="K17" i="44"/>
  <c r="M17" i="44"/>
  <c r="O17" i="44"/>
  <c r="Q17" i="44"/>
  <c r="V17" i="44"/>
  <c r="G18" i="44"/>
  <c r="M18" i="44" s="1"/>
  <c r="I18" i="44"/>
  <c r="K18" i="44"/>
  <c r="O18" i="44"/>
  <c r="Q18" i="44"/>
  <c r="V18" i="44"/>
  <c r="G19" i="44"/>
  <c r="I19" i="44"/>
  <c r="K19" i="44"/>
  <c r="M19" i="44"/>
  <c r="O19" i="44"/>
  <c r="Q19" i="44"/>
  <c r="V19" i="44"/>
  <c r="G20" i="44"/>
  <c r="M20" i="44" s="1"/>
  <c r="I20" i="44"/>
  <c r="K20" i="44"/>
  <c r="O20" i="44"/>
  <c r="Q20" i="44"/>
  <c r="V20" i="44"/>
  <c r="G21" i="44"/>
  <c r="I21" i="44"/>
  <c r="K21" i="44"/>
  <c r="M21" i="44"/>
  <c r="O21" i="44"/>
  <c r="Q21" i="44"/>
  <c r="V21" i="44"/>
  <c r="G23" i="44"/>
  <c r="M23" i="44" s="1"/>
  <c r="I23" i="44"/>
  <c r="K23" i="44"/>
  <c r="O23" i="44"/>
  <c r="Q23" i="44"/>
  <c r="V23" i="44"/>
  <c r="G24" i="44"/>
  <c r="I24" i="44"/>
  <c r="K24" i="44"/>
  <c r="M24" i="44"/>
  <c r="O24" i="44"/>
  <c r="Q24" i="44"/>
  <c r="V24" i="44"/>
  <c r="G25" i="44"/>
  <c r="M25" i="44" s="1"/>
  <c r="I25" i="44"/>
  <c r="K25" i="44"/>
  <c r="O25" i="44"/>
  <c r="Q25" i="44"/>
  <c r="V25" i="44"/>
  <c r="G27" i="44"/>
  <c r="G26" i="44" s="1"/>
  <c r="I27" i="44"/>
  <c r="K27" i="44"/>
  <c r="K26" i="44" s="1"/>
  <c r="O27" i="44"/>
  <c r="O26" i="44" s="1"/>
  <c r="Q27" i="44"/>
  <c r="V27" i="44"/>
  <c r="V26" i="44" s="1"/>
  <c r="G28" i="44"/>
  <c r="I28" i="44"/>
  <c r="I26" i="44" s="1"/>
  <c r="K28" i="44"/>
  <c r="M28" i="44"/>
  <c r="O28" i="44"/>
  <c r="Q28" i="44"/>
  <c r="Q26" i="44" s="1"/>
  <c r="V28" i="44"/>
  <c r="G29" i="44"/>
  <c r="M29" i="44" s="1"/>
  <c r="I29" i="44"/>
  <c r="K29" i="44"/>
  <c r="O29" i="44"/>
  <c r="Q29" i="44"/>
  <c r="V29" i="44"/>
  <c r="G30" i="44"/>
  <c r="I30" i="44"/>
  <c r="K30" i="44"/>
  <c r="M30" i="44"/>
  <c r="O30" i="44"/>
  <c r="Q30" i="44"/>
  <c r="V30" i="44"/>
  <c r="G31" i="44"/>
  <c r="M31" i="44" s="1"/>
  <c r="I31" i="44"/>
  <c r="K31" i="44"/>
  <c r="O31" i="44"/>
  <c r="Q31" i="44"/>
  <c r="V31" i="44"/>
  <c r="G32" i="44"/>
  <c r="I32" i="44"/>
  <c r="K32" i="44"/>
  <c r="M32" i="44"/>
  <c r="O32" i="44"/>
  <c r="Q32" i="44"/>
  <c r="V32" i="44"/>
  <c r="G33" i="44"/>
  <c r="M33" i="44" s="1"/>
  <c r="I33" i="44"/>
  <c r="K33" i="44"/>
  <c r="O33" i="44"/>
  <c r="Q33" i="44"/>
  <c r="V33" i="44"/>
  <c r="G35" i="44"/>
  <c r="G34" i="44" s="1"/>
  <c r="I35" i="44"/>
  <c r="I34" i="44" s="1"/>
  <c r="K35" i="44"/>
  <c r="K34" i="44" s="1"/>
  <c r="M35" i="44"/>
  <c r="M34" i="44" s="1"/>
  <c r="O35" i="44"/>
  <c r="O34" i="44" s="1"/>
  <c r="Q35" i="44"/>
  <c r="Q34" i="44" s="1"/>
  <c r="V35" i="44"/>
  <c r="V34" i="44" s="1"/>
  <c r="G37" i="44"/>
  <c r="I37" i="44"/>
  <c r="I36" i="44" s="1"/>
  <c r="K37" i="44"/>
  <c r="M37" i="44"/>
  <c r="O37" i="44"/>
  <c r="Q37" i="44"/>
  <c r="Q36" i="44" s="1"/>
  <c r="V37" i="44"/>
  <c r="G38" i="44"/>
  <c r="G36" i="44" s="1"/>
  <c r="I38" i="44"/>
  <c r="K38" i="44"/>
  <c r="K36" i="44" s="1"/>
  <c r="O38" i="44"/>
  <c r="O36" i="44" s="1"/>
  <c r="Q38" i="44"/>
  <c r="V38" i="44"/>
  <c r="V36" i="44" s="1"/>
  <c r="G40" i="44"/>
  <c r="G39" i="44" s="1"/>
  <c r="I40" i="44"/>
  <c r="I39" i="44" s="1"/>
  <c r="K40" i="44"/>
  <c r="K39" i="44" s="1"/>
  <c r="M40" i="44"/>
  <c r="M39" i="44" s="1"/>
  <c r="O40" i="44"/>
  <c r="O39" i="44" s="1"/>
  <c r="Q40" i="44"/>
  <c r="Q39" i="44" s="1"/>
  <c r="V40" i="44"/>
  <c r="V39" i="44" s="1"/>
  <c r="G41" i="44"/>
  <c r="I41" i="44"/>
  <c r="K41" i="44"/>
  <c r="M41" i="44"/>
  <c r="O41" i="44"/>
  <c r="Q41" i="44"/>
  <c r="V41" i="44"/>
  <c r="G42" i="44"/>
  <c r="I42" i="44"/>
  <c r="K42" i="44"/>
  <c r="M42" i="44"/>
  <c r="O42" i="44"/>
  <c r="Q42" i="44"/>
  <c r="V42" i="44"/>
  <c r="AE44" i="44"/>
  <c r="AF44" i="44"/>
  <c r="G132" i="43"/>
  <c r="BA31" i="43"/>
  <c r="G9" i="43"/>
  <c r="I9" i="43"/>
  <c r="I8" i="43" s="1"/>
  <c r="K9" i="43"/>
  <c r="M9" i="43"/>
  <c r="O9" i="43"/>
  <c r="Q9" i="43"/>
  <c r="Q8" i="43" s="1"/>
  <c r="V9" i="43"/>
  <c r="G10" i="43"/>
  <c r="M10" i="43" s="1"/>
  <c r="I10" i="43"/>
  <c r="K10" i="43"/>
  <c r="K8" i="43" s="1"/>
  <c r="O10" i="43"/>
  <c r="O8" i="43" s="1"/>
  <c r="Q10" i="43"/>
  <c r="V10" i="43"/>
  <c r="V8" i="43" s="1"/>
  <c r="G11" i="43"/>
  <c r="I11" i="43"/>
  <c r="K11" i="43"/>
  <c r="M11" i="43"/>
  <c r="O11" i="43"/>
  <c r="Q11" i="43"/>
  <c r="V11" i="43"/>
  <c r="G12" i="43"/>
  <c r="M12" i="43" s="1"/>
  <c r="I12" i="43"/>
  <c r="K12" i="43"/>
  <c r="O12" i="43"/>
  <c r="Q12" i="43"/>
  <c r="V12" i="43"/>
  <c r="G13" i="43"/>
  <c r="I13" i="43"/>
  <c r="K13" i="43"/>
  <c r="M13" i="43"/>
  <c r="O13" i="43"/>
  <c r="Q13" i="43"/>
  <c r="V13" i="43"/>
  <c r="G14" i="43"/>
  <c r="M14" i="43" s="1"/>
  <c r="I14" i="43"/>
  <c r="K14" i="43"/>
  <c r="O14" i="43"/>
  <c r="Q14" i="43"/>
  <c r="V14" i="43"/>
  <c r="G15" i="43"/>
  <c r="I15" i="43"/>
  <c r="K15" i="43"/>
  <c r="M15" i="43"/>
  <c r="O15" i="43"/>
  <c r="Q15" i="43"/>
  <c r="V15" i="43"/>
  <c r="G17" i="43"/>
  <c r="I17" i="43"/>
  <c r="I16" i="43" s="1"/>
  <c r="K17" i="43"/>
  <c r="M17" i="43"/>
  <c r="O17" i="43"/>
  <c r="Q17" i="43"/>
  <c r="Q16" i="43" s="1"/>
  <c r="V17" i="43"/>
  <c r="G18" i="43"/>
  <c r="M18" i="43" s="1"/>
  <c r="I18" i="43"/>
  <c r="K18" i="43"/>
  <c r="K16" i="43" s="1"/>
  <c r="O18" i="43"/>
  <c r="O16" i="43" s="1"/>
  <c r="Q18" i="43"/>
  <c r="V18" i="43"/>
  <c r="V16" i="43" s="1"/>
  <c r="G19" i="43"/>
  <c r="I19" i="43"/>
  <c r="K19" i="43"/>
  <c r="M19" i="43"/>
  <c r="O19" i="43"/>
  <c r="Q19" i="43"/>
  <c r="V19" i="43"/>
  <c r="G20" i="43"/>
  <c r="M20" i="43" s="1"/>
  <c r="I20" i="43"/>
  <c r="K20" i="43"/>
  <c r="O20" i="43"/>
  <c r="Q20" i="43"/>
  <c r="V20" i="43"/>
  <c r="G21" i="43"/>
  <c r="I21" i="43"/>
  <c r="K21" i="43"/>
  <c r="M21" i="43"/>
  <c r="O21" i="43"/>
  <c r="Q21" i="43"/>
  <c r="V21" i="43"/>
  <c r="G22" i="43"/>
  <c r="M22" i="43" s="1"/>
  <c r="I22" i="43"/>
  <c r="K22" i="43"/>
  <c r="O22" i="43"/>
  <c r="Q22" i="43"/>
  <c r="V22" i="43"/>
  <c r="G24" i="43"/>
  <c r="I24" i="43"/>
  <c r="K24" i="43"/>
  <c r="M24" i="43"/>
  <c r="O24" i="43"/>
  <c r="Q24" i="43"/>
  <c r="V24" i="43"/>
  <c r="G25" i="43"/>
  <c r="M25" i="43" s="1"/>
  <c r="I25" i="43"/>
  <c r="K25" i="43"/>
  <c r="O25" i="43"/>
  <c r="Q25" i="43"/>
  <c r="V25" i="43"/>
  <c r="G26" i="43"/>
  <c r="I26" i="43"/>
  <c r="K26" i="43"/>
  <c r="M26" i="43"/>
  <c r="O26" i="43"/>
  <c r="Q26" i="43"/>
  <c r="V26" i="43"/>
  <c r="G27" i="43"/>
  <c r="M27" i="43" s="1"/>
  <c r="I27" i="43"/>
  <c r="K27" i="43"/>
  <c r="O27" i="43"/>
  <c r="Q27" i="43"/>
  <c r="V27" i="43"/>
  <c r="G28" i="43"/>
  <c r="I28" i="43"/>
  <c r="K28" i="43"/>
  <c r="M28" i="43"/>
  <c r="O28" i="43"/>
  <c r="Q28" i="43"/>
  <c r="V28" i="43"/>
  <c r="G29" i="43"/>
  <c r="K29" i="43"/>
  <c r="O29" i="43"/>
  <c r="V29" i="43"/>
  <c r="G30" i="43"/>
  <c r="I30" i="43"/>
  <c r="I29" i="43" s="1"/>
  <c r="K30" i="43"/>
  <c r="M30" i="43"/>
  <c r="M29" i="43" s="1"/>
  <c r="O30" i="43"/>
  <c r="Q30" i="43"/>
  <c r="Q29" i="43" s="1"/>
  <c r="V30" i="43"/>
  <c r="G33" i="43"/>
  <c r="I33" i="43"/>
  <c r="I32" i="43" s="1"/>
  <c r="K33" i="43"/>
  <c r="M33" i="43"/>
  <c r="O33" i="43"/>
  <c r="Q33" i="43"/>
  <c r="Q32" i="43" s="1"/>
  <c r="V33" i="43"/>
  <c r="G34" i="43"/>
  <c r="M34" i="43" s="1"/>
  <c r="I34" i="43"/>
  <c r="K34" i="43"/>
  <c r="K32" i="43" s="1"/>
  <c r="O34" i="43"/>
  <c r="O32" i="43" s="1"/>
  <c r="Q34" i="43"/>
  <c r="V34" i="43"/>
  <c r="V32" i="43" s="1"/>
  <c r="G35" i="43"/>
  <c r="I35" i="43"/>
  <c r="K35" i="43"/>
  <c r="M35" i="43"/>
  <c r="O35" i="43"/>
  <c r="Q35" i="43"/>
  <c r="V35" i="43"/>
  <c r="G36" i="43"/>
  <c r="M36" i="43" s="1"/>
  <c r="I36" i="43"/>
  <c r="K36" i="43"/>
  <c r="O36" i="43"/>
  <c r="Q36" i="43"/>
  <c r="V36" i="43"/>
  <c r="G37" i="43"/>
  <c r="I37" i="43"/>
  <c r="K37" i="43"/>
  <c r="M37" i="43"/>
  <c r="O37" i="43"/>
  <c r="Q37" i="43"/>
  <c r="V37" i="43"/>
  <c r="G38" i="43"/>
  <c r="M38" i="43" s="1"/>
  <c r="I38" i="43"/>
  <c r="K38" i="43"/>
  <c r="O38" i="43"/>
  <c r="Q38" i="43"/>
  <c r="V38" i="43"/>
  <c r="G39" i="43"/>
  <c r="I39" i="43"/>
  <c r="K39" i="43"/>
  <c r="M39" i="43"/>
  <c r="O39" i="43"/>
  <c r="Q39" i="43"/>
  <c r="V39" i="43"/>
  <c r="G40" i="43"/>
  <c r="M40" i="43" s="1"/>
  <c r="I40" i="43"/>
  <c r="K40" i="43"/>
  <c r="O40" i="43"/>
  <c r="Q40" i="43"/>
  <c r="V40" i="43"/>
  <c r="G41" i="43"/>
  <c r="I41" i="43"/>
  <c r="K41" i="43"/>
  <c r="M41" i="43"/>
  <c r="O41" i="43"/>
  <c r="Q41" i="43"/>
  <c r="V41" i="43"/>
  <c r="G42" i="43"/>
  <c r="M42" i="43" s="1"/>
  <c r="I42" i="43"/>
  <c r="K42" i="43"/>
  <c r="O42" i="43"/>
  <c r="Q42" i="43"/>
  <c r="V42" i="43"/>
  <c r="G43" i="43"/>
  <c r="I43" i="43"/>
  <c r="K43" i="43"/>
  <c r="M43" i="43"/>
  <c r="O43" i="43"/>
  <c r="Q43" i="43"/>
  <c r="V43" i="43"/>
  <c r="G44" i="43"/>
  <c r="M44" i="43" s="1"/>
  <c r="I44" i="43"/>
  <c r="K44" i="43"/>
  <c r="O44" i="43"/>
  <c r="Q44" i="43"/>
  <c r="V44" i="43"/>
  <c r="G45" i="43"/>
  <c r="I45" i="43"/>
  <c r="K45" i="43"/>
  <c r="M45" i="43"/>
  <c r="O45" i="43"/>
  <c r="Q45" i="43"/>
  <c r="V45" i="43"/>
  <c r="G46" i="43"/>
  <c r="M46" i="43" s="1"/>
  <c r="I46" i="43"/>
  <c r="K46" i="43"/>
  <c r="O46" i="43"/>
  <c r="Q46" i="43"/>
  <c r="V46" i="43"/>
  <c r="G47" i="43"/>
  <c r="I47" i="43"/>
  <c r="K47" i="43"/>
  <c r="M47" i="43"/>
  <c r="O47" i="43"/>
  <c r="Q47" i="43"/>
  <c r="V47" i="43"/>
  <c r="G48" i="43"/>
  <c r="M48" i="43" s="1"/>
  <c r="I48" i="43"/>
  <c r="K48" i="43"/>
  <c r="O48" i="43"/>
  <c r="Q48" i="43"/>
  <c r="V48" i="43"/>
  <c r="G49" i="43"/>
  <c r="I49" i="43"/>
  <c r="K49" i="43"/>
  <c r="M49" i="43"/>
  <c r="O49" i="43"/>
  <c r="Q49" i="43"/>
  <c r="V49" i="43"/>
  <c r="G50" i="43"/>
  <c r="M50" i="43" s="1"/>
  <c r="I50" i="43"/>
  <c r="K50" i="43"/>
  <c r="O50" i="43"/>
  <c r="Q50" i="43"/>
  <c r="V50" i="43"/>
  <c r="G51" i="43"/>
  <c r="I51" i="43"/>
  <c r="K51" i="43"/>
  <c r="M51" i="43"/>
  <c r="O51" i="43"/>
  <c r="Q51" i="43"/>
  <c r="V51" i="43"/>
  <c r="G52" i="43"/>
  <c r="M52" i="43" s="1"/>
  <c r="I52" i="43"/>
  <c r="K52" i="43"/>
  <c r="O52" i="43"/>
  <c r="Q52" i="43"/>
  <c r="V52" i="43"/>
  <c r="G53" i="43"/>
  <c r="I53" i="43"/>
  <c r="K53" i="43"/>
  <c r="M53" i="43"/>
  <c r="O53" i="43"/>
  <c r="Q53" i="43"/>
  <c r="V53" i="43"/>
  <c r="G54" i="43"/>
  <c r="M54" i="43" s="1"/>
  <c r="I54" i="43"/>
  <c r="K54" i="43"/>
  <c r="O54" i="43"/>
  <c r="Q54" i="43"/>
  <c r="V54" i="43"/>
  <c r="G55" i="43"/>
  <c r="I55" i="43"/>
  <c r="K55" i="43"/>
  <c r="M55" i="43"/>
  <c r="O55" i="43"/>
  <c r="Q55" i="43"/>
  <c r="V55" i="43"/>
  <c r="G56" i="43"/>
  <c r="M56" i="43" s="1"/>
  <c r="I56" i="43"/>
  <c r="K56" i="43"/>
  <c r="O56" i="43"/>
  <c r="Q56" i="43"/>
  <c r="V56" i="43"/>
  <c r="G57" i="43"/>
  <c r="I57" i="43"/>
  <c r="K57" i="43"/>
  <c r="M57" i="43"/>
  <c r="O57" i="43"/>
  <c r="Q57" i="43"/>
  <c r="V57" i="43"/>
  <c r="G58" i="43"/>
  <c r="M58" i="43" s="1"/>
  <c r="I58" i="43"/>
  <c r="K58" i="43"/>
  <c r="O58" i="43"/>
  <c r="Q58" i="43"/>
  <c r="V58" i="43"/>
  <c r="G59" i="43"/>
  <c r="I59" i="43"/>
  <c r="K59" i="43"/>
  <c r="M59" i="43"/>
  <c r="O59" i="43"/>
  <c r="Q59" i="43"/>
  <c r="V59" i="43"/>
  <c r="G60" i="43"/>
  <c r="M60" i="43" s="1"/>
  <c r="I60" i="43"/>
  <c r="K60" i="43"/>
  <c r="O60" i="43"/>
  <c r="Q60" i="43"/>
  <c r="V60" i="43"/>
  <c r="G61" i="43"/>
  <c r="I61" i="43"/>
  <c r="K61" i="43"/>
  <c r="M61" i="43"/>
  <c r="O61" i="43"/>
  <c r="Q61" i="43"/>
  <c r="V61" i="43"/>
  <c r="G62" i="43"/>
  <c r="M62" i="43" s="1"/>
  <c r="I62" i="43"/>
  <c r="K62" i="43"/>
  <c r="O62" i="43"/>
  <c r="Q62" i="43"/>
  <c r="V62" i="43"/>
  <c r="G63" i="43"/>
  <c r="I63" i="43"/>
  <c r="K63" i="43"/>
  <c r="M63" i="43"/>
  <c r="O63" i="43"/>
  <c r="Q63" i="43"/>
  <c r="V63" i="43"/>
  <c r="G65" i="43"/>
  <c r="I65" i="43"/>
  <c r="I64" i="43" s="1"/>
  <c r="K65" i="43"/>
  <c r="M65" i="43"/>
  <c r="O65" i="43"/>
  <c r="Q65" i="43"/>
  <c r="Q64" i="43" s="1"/>
  <c r="V65" i="43"/>
  <c r="G66" i="43"/>
  <c r="M66" i="43" s="1"/>
  <c r="I66" i="43"/>
  <c r="K66" i="43"/>
  <c r="K64" i="43" s="1"/>
  <c r="O66" i="43"/>
  <c r="O64" i="43" s="1"/>
  <c r="Q66" i="43"/>
  <c r="V66" i="43"/>
  <c r="V64" i="43" s="1"/>
  <c r="G67" i="43"/>
  <c r="I67" i="43"/>
  <c r="K67" i="43"/>
  <c r="M67" i="43"/>
  <c r="O67" i="43"/>
  <c r="Q67" i="43"/>
  <c r="V67" i="43"/>
  <c r="G68" i="43"/>
  <c r="M68" i="43" s="1"/>
  <c r="I68" i="43"/>
  <c r="K68" i="43"/>
  <c r="O68" i="43"/>
  <c r="Q68" i="43"/>
  <c r="V68" i="43"/>
  <c r="G69" i="43"/>
  <c r="I69" i="43"/>
  <c r="K69" i="43"/>
  <c r="M69" i="43"/>
  <c r="O69" i="43"/>
  <c r="Q69" i="43"/>
  <c r="V69" i="43"/>
  <c r="G70" i="43"/>
  <c r="M70" i="43" s="1"/>
  <c r="I70" i="43"/>
  <c r="K70" i="43"/>
  <c r="O70" i="43"/>
  <c r="Q70" i="43"/>
  <c r="V70" i="43"/>
  <c r="G71" i="43"/>
  <c r="I71" i="43"/>
  <c r="K71" i="43"/>
  <c r="M71" i="43"/>
  <c r="O71" i="43"/>
  <c r="Q71" i="43"/>
  <c r="V71" i="43"/>
  <c r="G72" i="43"/>
  <c r="M72" i="43" s="1"/>
  <c r="I72" i="43"/>
  <c r="K72" i="43"/>
  <c r="O72" i="43"/>
  <c r="Q72" i="43"/>
  <c r="V72" i="43"/>
  <c r="G73" i="43"/>
  <c r="I73" i="43"/>
  <c r="K73" i="43"/>
  <c r="M73" i="43"/>
  <c r="O73" i="43"/>
  <c r="Q73" i="43"/>
  <c r="V73" i="43"/>
  <c r="G74" i="43"/>
  <c r="M74" i="43" s="1"/>
  <c r="I74" i="43"/>
  <c r="K74" i="43"/>
  <c r="O74" i="43"/>
  <c r="Q74" i="43"/>
  <c r="V74" i="43"/>
  <c r="G75" i="43"/>
  <c r="I75" i="43"/>
  <c r="K75" i="43"/>
  <c r="M75" i="43"/>
  <c r="O75" i="43"/>
  <c r="Q75" i="43"/>
  <c r="V75" i="43"/>
  <c r="G76" i="43"/>
  <c r="M76" i="43" s="1"/>
  <c r="I76" i="43"/>
  <c r="K76" i="43"/>
  <c r="O76" i="43"/>
  <c r="Q76" i="43"/>
  <c r="V76" i="43"/>
  <c r="G77" i="43"/>
  <c r="I77" i="43"/>
  <c r="K77" i="43"/>
  <c r="M77" i="43"/>
  <c r="O77" i="43"/>
  <c r="Q77" i="43"/>
  <c r="V77" i="43"/>
  <c r="G78" i="43"/>
  <c r="M78" i="43" s="1"/>
  <c r="I78" i="43"/>
  <c r="K78" i="43"/>
  <c r="O78" i="43"/>
  <c r="Q78" i="43"/>
  <c r="V78" i="43"/>
  <c r="G79" i="43"/>
  <c r="I79" i="43"/>
  <c r="K79" i="43"/>
  <c r="M79" i="43"/>
  <c r="O79" i="43"/>
  <c r="Q79" i="43"/>
  <c r="V79" i="43"/>
  <c r="G80" i="43"/>
  <c r="M80" i="43" s="1"/>
  <c r="I80" i="43"/>
  <c r="K80" i="43"/>
  <c r="O80" i="43"/>
  <c r="Q80" i="43"/>
  <c r="V80" i="43"/>
  <c r="G81" i="43"/>
  <c r="I81" i="43"/>
  <c r="K81" i="43"/>
  <c r="M81" i="43"/>
  <c r="O81" i="43"/>
  <c r="Q81" i="43"/>
  <c r="V81" i="43"/>
  <c r="G82" i="43"/>
  <c r="M82" i="43" s="1"/>
  <c r="I82" i="43"/>
  <c r="K82" i="43"/>
  <c r="O82" i="43"/>
  <c r="Q82" i="43"/>
  <c r="V82" i="43"/>
  <c r="G83" i="43"/>
  <c r="I83" i="43"/>
  <c r="K83" i="43"/>
  <c r="M83" i="43"/>
  <c r="O83" i="43"/>
  <c r="Q83" i="43"/>
  <c r="V83" i="43"/>
  <c r="G84" i="43"/>
  <c r="M84" i="43" s="1"/>
  <c r="I84" i="43"/>
  <c r="K84" i="43"/>
  <c r="O84" i="43"/>
  <c r="Q84" i="43"/>
  <c r="V84" i="43"/>
  <c r="G85" i="43"/>
  <c r="I85" i="43"/>
  <c r="K85" i="43"/>
  <c r="M85" i="43"/>
  <c r="O85" i="43"/>
  <c r="Q85" i="43"/>
  <c r="V85" i="43"/>
  <c r="G86" i="43"/>
  <c r="M86" i="43" s="1"/>
  <c r="I86" i="43"/>
  <c r="K86" i="43"/>
  <c r="O86" i="43"/>
  <c r="Q86" i="43"/>
  <c r="V86" i="43"/>
  <c r="G87" i="43"/>
  <c r="I87" i="43"/>
  <c r="K87" i="43"/>
  <c r="M87" i="43"/>
  <c r="O87" i="43"/>
  <c r="Q87" i="43"/>
  <c r="V87" i="43"/>
  <c r="G88" i="43"/>
  <c r="M88" i="43" s="1"/>
  <c r="I88" i="43"/>
  <c r="K88" i="43"/>
  <c r="O88" i="43"/>
  <c r="Q88" i="43"/>
  <c r="V88" i="43"/>
  <c r="G89" i="43"/>
  <c r="I89" i="43"/>
  <c r="K89" i="43"/>
  <c r="M89" i="43"/>
  <c r="O89" i="43"/>
  <c r="Q89" i="43"/>
  <c r="V89" i="43"/>
  <c r="G90" i="43"/>
  <c r="M90" i="43" s="1"/>
  <c r="I90" i="43"/>
  <c r="K90" i="43"/>
  <c r="O90" i="43"/>
  <c r="Q90" i="43"/>
  <c r="V90" i="43"/>
  <c r="G91" i="43"/>
  <c r="I91" i="43"/>
  <c r="K91" i="43"/>
  <c r="M91" i="43"/>
  <c r="O91" i="43"/>
  <c r="Q91" i="43"/>
  <c r="V91" i="43"/>
  <c r="G92" i="43"/>
  <c r="M92" i="43" s="1"/>
  <c r="I92" i="43"/>
  <c r="K92" i="43"/>
  <c r="O92" i="43"/>
  <c r="Q92" i="43"/>
  <c r="V92" i="43"/>
  <c r="G93" i="43"/>
  <c r="I93" i="43"/>
  <c r="K93" i="43"/>
  <c r="M93" i="43"/>
  <c r="O93" i="43"/>
  <c r="Q93" i="43"/>
  <c r="V93" i="43"/>
  <c r="G94" i="43"/>
  <c r="M94" i="43" s="1"/>
  <c r="I94" i="43"/>
  <c r="K94" i="43"/>
  <c r="O94" i="43"/>
  <c r="Q94" i="43"/>
  <c r="V94" i="43"/>
  <c r="G95" i="43"/>
  <c r="I95" i="43"/>
  <c r="K95" i="43"/>
  <c r="M95" i="43"/>
  <c r="O95" i="43"/>
  <c r="Q95" i="43"/>
  <c r="V95" i="43"/>
  <c r="G96" i="43"/>
  <c r="M96" i="43" s="1"/>
  <c r="I96" i="43"/>
  <c r="K96" i="43"/>
  <c r="O96" i="43"/>
  <c r="Q96" i="43"/>
  <c r="V96" i="43"/>
  <c r="G97" i="43"/>
  <c r="I97" i="43"/>
  <c r="K97" i="43"/>
  <c r="M97" i="43"/>
  <c r="O97" i="43"/>
  <c r="Q97" i="43"/>
  <c r="V97" i="43"/>
  <c r="G98" i="43"/>
  <c r="M98" i="43" s="1"/>
  <c r="I98" i="43"/>
  <c r="K98" i="43"/>
  <c r="O98" i="43"/>
  <c r="Q98" i="43"/>
  <c r="V98" i="43"/>
  <c r="G99" i="43"/>
  <c r="I99" i="43"/>
  <c r="K99" i="43"/>
  <c r="M99" i="43"/>
  <c r="O99" i="43"/>
  <c r="Q99" i="43"/>
  <c r="V99" i="43"/>
  <c r="G100" i="43"/>
  <c r="M100" i="43" s="1"/>
  <c r="I100" i="43"/>
  <c r="K100" i="43"/>
  <c r="O100" i="43"/>
  <c r="Q100" i="43"/>
  <c r="V100" i="43"/>
  <c r="G101" i="43"/>
  <c r="I101" i="43"/>
  <c r="K101" i="43"/>
  <c r="M101" i="43"/>
  <c r="O101" i="43"/>
  <c r="Q101" i="43"/>
  <c r="V101" i="43"/>
  <c r="G103" i="43"/>
  <c r="I103" i="43"/>
  <c r="I102" i="43" s="1"/>
  <c r="K103" i="43"/>
  <c r="M103" i="43"/>
  <c r="O103" i="43"/>
  <c r="Q103" i="43"/>
  <c r="Q102" i="43" s="1"/>
  <c r="V103" i="43"/>
  <c r="G104" i="43"/>
  <c r="M104" i="43" s="1"/>
  <c r="I104" i="43"/>
  <c r="K104" i="43"/>
  <c r="K102" i="43" s="1"/>
  <c r="O104" i="43"/>
  <c r="O102" i="43" s="1"/>
  <c r="Q104" i="43"/>
  <c r="V104" i="43"/>
  <c r="V102" i="43" s="1"/>
  <c r="G105" i="43"/>
  <c r="I105" i="43"/>
  <c r="K105" i="43"/>
  <c r="M105" i="43"/>
  <c r="O105" i="43"/>
  <c r="Q105" i="43"/>
  <c r="V105" i="43"/>
  <c r="G106" i="43"/>
  <c r="K106" i="43"/>
  <c r="O106" i="43"/>
  <c r="V106" i="43"/>
  <c r="G107" i="43"/>
  <c r="I107" i="43"/>
  <c r="I106" i="43" s="1"/>
  <c r="K107" i="43"/>
  <c r="M107" i="43"/>
  <c r="M106" i="43" s="1"/>
  <c r="O107" i="43"/>
  <c r="Q107" i="43"/>
  <c r="Q106" i="43" s="1"/>
  <c r="V107" i="43"/>
  <c r="G109" i="43"/>
  <c r="I109" i="43"/>
  <c r="I108" i="43" s="1"/>
  <c r="K109" i="43"/>
  <c r="M109" i="43"/>
  <c r="O109" i="43"/>
  <c r="Q109" i="43"/>
  <c r="Q108" i="43" s="1"/>
  <c r="V109" i="43"/>
  <c r="G110" i="43"/>
  <c r="M110" i="43" s="1"/>
  <c r="I110" i="43"/>
  <c r="K110" i="43"/>
  <c r="K108" i="43" s="1"/>
  <c r="O110" i="43"/>
  <c r="O108" i="43" s="1"/>
  <c r="Q110" i="43"/>
  <c r="V110" i="43"/>
  <c r="V108" i="43" s="1"/>
  <c r="G111" i="43"/>
  <c r="I111" i="43"/>
  <c r="K111" i="43"/>
  <c r="M111" i="43"/>
  <c r="O111" i="43"/>
  <c r="Q111" i="43"/>
  <c r="V111" i="43"/>
  <c r="G112" i="43"/>
  <c r="M112" i="43" s="1"/>
  <c r="I112" i="43"/>
  <c r="K112" i="43"/>
  <c r="O112" i="43"/>
  <c r="Q112" i="43"/>
  <c r="V112" i="43"/>
  <c r="G113" i="43"/>
  <c r="I113" i="43"/>
  <c r="K113" i="43"/>
  <c r="M113" i="43"/>
  <c r="O113" i="43"/>
  <c r="Q113" i="43"/>
  <c r="V113" i="43"/>
  <c r="G114" i="43"/>
  <c r="M114" i="43" s="1"/>
  <c r="I114" i="43"/>
  <c r="K114" i="43"/>
  <c r="O114" i="43"/>
  <c r="Q114" i="43"/>
  <c r="V114" i="43"/>
  <c r="G116" i="43"/>
  <c r="G115" i="43" s="1"/>
  <c r="I116" i="43"/>
  <c r="K116" i="43"/>
  <c r="K115" i="43" s="1"/>
  <c r="O116" i="43"/>
  <c r="O115" i="43" s="1"/>
  <c r="Q116" i="43"/>
  <c r="V116" i="43"/>
  <c r="V115" i="43" s="1"/>
  <c r="G117" i="43"/>
  <c r="I117" i="43"/>
  <c r="I115" i="43" s="1"/>
  <c r="K117" i="43"/>
  <c r="M117" i="43"/>
  <c r="O117" i="43"/>
  <c r="Q117" i="43"/>
  <c r="Q115" i="43" s="1"/>
  <c r="V117" i="43"/>
  <c r="G119" i="43"/>
  <c r="I119" i="43"/>
  <c r="I118" i="43" s="1"/>
  <c r="K119" i="43"/>
  <c r="M119" i="43"/>
  <c r="O119" i="43"/>
  <c r="Q119" i="43"/>
  <c r="Q118" i="43" s="1"/>
  <c r="V119" i="43"/>
  <c r="G120" i="43"/>
  <c r="M120" i="43" s="1"/>
  <c r="I120" i="43"/>
  <c r="K120" i="43"/>
  <c r="K118" i="43" s="1"/>
  <c r="O120" i="43"/>
  <c r="O118" i="43" s="1"/>
  <c r="Q120" i="43"/>
  <c r="V120" i="43"/>
  <c r="V118" i="43" s="1"/>
  <c r="G121" i="43"/>
  <c r="I121" i="43"/>
  <c r="K121" i="43"/>
  <c r="M121" i="43"/>
  <c r="O121" i="43"/>
  <c r="Q121" i="43"/>
  <c r="V121" i="43"/>
  <c r="V122" i="43"/>
  <c r="G123" i="43"/>
  <c r="I123" i="43"/>
  <c r="I122" i="43" s="1"/>
  <c r="K123" i="43"/>
  <c r="M123" i="43"/>
  <c r="O123" i="43"/>
  <c r="Q123" i="43"/>
  <c r="Q122" i="43" s="1"/>
  <c r="V123" i="43"/>
  <c r="G124" i="43"/>
  <c r="I124" i="43"/>
  <c r="K124" i="43"/>
  <c r="K122" i="43" s="1"/>
  <c r="O124" i="43"/>
  <c r="O122" i="43" s="1"/>
  <c r="Q124" i="43"/>
  <c r="V124" i="43"/>
  <c r="G125" i="43"/>
  <c r="I125" i="43"/>
  <c r="K125" i="43"/>
  <c r="M125" i="43"/>
  <c r="O125" i="43"/>
  <c r="Q125" i="43"/>
  <c r="V125" i="43"/>
  <c r="G127" i="43"/>
  <c r="G126" i="43" s="1"/>
  <c r="I127" i="43"/>
  <c r="K127" i="43"/>
  <c r="M127" i="43"/>
  <c r="O127" i="43"/>
  <c r="O126" i="43" s="1"/>
  <c r="Q127" i="43"/>
  <c r="V127" i="43"/>
  <c r="G128" i="43"/>
  <c r="M128" i="43" s="1"/>
  <c r="I128" i="43"/>
  <c r="K128" i="43"/>
  <c r="K126" i="43" s="1"/>
  <c r="O128" i="43"/>
  <c r="Q128" i="43"/>
  <c r="V128" i="43"/>
  <c r="V126" i="43" s="1"/>
  <c r="G129" i="43"/>
  <c r="I129" i="43"/>
  <c r="K129" i="43"/>
  <c r="M129" i="43"/>
  <c r="O129" i="43"/>
  <c r="Q129" i="43"/>
  <c r="V129" i="43"/>
  <c r="G130" i="43"/>
  <c r="M130" i="43" s="1"/>
  <c r="I130" i="43"/>
  <c r="K130" i="43"/>
  <c r="O130" i="43"/>
  <c r="Q130" i="43"/>
  <c r="V130" i="43"/>
  <c r="AE132" i="43"/>
  <c r="AF132" i="43"/>
  <c r="G115" i="42"/>
  <c r="BA23" i="42"/>
  <c r="G9" i="42"/>
  <c r="I9" i="42"/>
  <c r="I8" i="42" s="1"/>
  <c r="K9" i="42"/>
  <c r="M9" i="42"/>
  <c r="O9" i="42"/>
  <c r="Q9" i="42"/>
  <c r="Q8" i="42" s="1"/>
  <c r="V9" i="42"/>
  <c r="G10" i="42"/>
  <c r="M10" i="42" s="1"/>
  <c r="I10" i="42"/>
  <c r="K10" i="42"/>
  <c r="K8" i="42" s="1"/>
  <c r="O10" i="42"/>
  <c r="O8" i="42" s="1"/>
  <c r="Q10" i="42"/>
  <c r="V10" i="42"/>
  <c r="V8" i="42" s="1"/>
  <c r="G11" i="42"/>
  <c r="I11" i="42"/>
  <c r="K11" i="42"/>
  <c r="M11" i="42"/>
  <c r="O11" i="42"/>
  <c r="Q11" i="42"/>
  <c r="V11" i="42"/>
  <c r="G12" i="42"/>
  <c r="M12" i="42" s="1"/>
  <c r="I12" i="42"/>
  <c r="K12" i="42"/>
  <c r="O12" i="42"/>
  <c r="Q12" i="42"/>
  <c r="V12" i="42"/>
  <c r="G13" i="42"/>
  <c r="I13" i="42"/>
  <c r="K13" i="42"/>
  <c r="M13" i="42"/>
  <c r="O13" i="42"/>
  <c r="Q13" i="42"/>
  <c r="V13" i="42"/>
  <c r="G14" i="42"/>
  <c r="M14" i="42" s="1"/>
  <c r="I14" i="42"/>
  <c r="K14" i="42"/>
  <c r="O14" i="42"/>
  <c r="Q14" i="42"/>
  <c r="V14" i="42"/>
  <c r="G16" i="42"/>
  <c r="G15" i="42" s="1"/>
  <c r="I16" i="42"/>
  <c r="K16" i="42"/>
  <c r="K15" i="42" s="1"/>
  <c r="O16" i="42"/>
  <c r="O15" i="42" s="1"/>
  <c r="Q16" i="42"/>
  <c r="V16" i="42"/>
  <c r="V15" i="42" s="1"/>
  <c r="G17" i="42"/>
  <c r="I17" i="42"/>
  <c r="I15" i="42" s="1"/>
  <c r="K17" i="42"/>
  <c r="M17" i="42"/>
  <c r="O17" i="42"/>
  <c r="Q17" i="42"/>
  <c r="Q15" i="42" s="1"/>
  <c r="V17" i="42"/>
  <c r="G18" i="42"/>
  <c r="M18" i="42" s="1"/>
  <c r="I18" i="42"/>
  <c r="K18" i="42"/>
  <c r="O18" i="42"/>
  <c r="Q18" i="42"/>
  <c r="V18" i="42"/>
  <c r="G19" i="42"/>
  <c r="I19" i="42"/>
  <c r="K19" i="42"/>
  <c r="M19" i="42"/>
  <c r="O19" i="42"/>
  <c r="Q19" i="42"/>
  <c r="V19" i="42"/>
  <c r="G20" i="42"/>
  <c r="M20" i="42" s="1"/>
  <c r="I20" i="42"/>
  <c r="K20" i="42"/>
  <c r="O20" i="42"/>
  <c r="Q20" i="42"/>
  <c r="V20" i="42"/>
  <c r="K21" i="42"/>
  <c r="O21" i="42"/>
  <c r="V21" i="42"/>
  <c r="G22" i="42"/>
  <c r="G21" i="42" s="1"/>
  <c r="I22" i="42"/>
  <c r="I21" i="42" s="1"/>
  <c r="K22" i="42"/>
  <c r="M22" i="42"/>
  <c r="M21" i="42" s="1"/>
  <c r="O22" i="42"/>
  <c r="Q22" i="42"/>
  <c r="Q21" i="42" s="1"/>
  <c r="V22" i="42"/>
  <c r="G25" i="42"/>
  <c r="I25" i="42"/>
  <c r="I24" i="42" s="1"/>
  <c r="K25" i="42"/>
  <c r="M25" i="42"/>
  <c r="O25" i="42"/>
  <c r="Q25" i="42"/>
  <c r="Q24" i="42" s="1"/>
  <c r="V25" i="42"/>
  <c r="G26" i="42"/>
  <c r="G24" i="42" s="1"/>
  <c r="I26" i="42"/>
  <c r="K26" i="42"/>
  <c r="K24" i="42" s="1"/>
  <c r="O26" i="42"/>
  <c r="O24" i="42" s="1"/>
  <c r="Q26" i="42"/>
  <c r="V26" i="42"/>
  <c r="V24" i="42" s="1"/>
  <c r="G27" i="42"/>
  <c r="I27" i="42"/>
  <c r="K27" i="42"/>
  <c r="M27" i="42"/>
  <c r="O27" i="42"/>
  <c r="Q27" i="42"/>
  <c r="V27" i="42"/>
  <c r="G28" i="42"/>
  <c r="M28" i="42" s="1"/>
  <c r="I28" i="42"/>
  <c r="K28" i="42"/>
  <c r="O28" i="42"/>
  <c r="Q28" i="42"/>
  <c r="V28" i="42"/>
  <c r="G29" i="42"/>
  <c r="I29" i="42"/>
  <c r="K29" i="42"/>
  <c r="M29" i="42"/>
  <c r="O29" i="42"/>
  <c r="Q29" i="42"/>
  <c r="V29" i="42"/>
  <c r="G30" i="42"/>
  <c r="M30" i="42" s="1"/>
  <c r="I30" i="42"/>
  <c r="K30" i="42"/>
  <c r="O30" i="42"/>
  <c r="Q30" i="42"/>
  <c r="V30" i="42"/>
  <c r="G31" i="42"/>
  <c r="I31" i="42"/>
  <c r="K31" i="42"/>
  <c r="M31" i="42"/>
  <c r="O31" i="42"/>
  <c r="Q31" i="42"/>
  <c r="V31" i="42"/>
  <c r="G32" i="42"/>
  <c r="M32" i="42" s="1"/>
  <c r="I32" i="42"/>
  <c r="K32" i="42"/>
  <c r="O32" i="42"/>
  <c r="Q32" i="42"/>
  <c r="V32" i="42"/>
  <c r="G33" i="42"/>
  <c r="I33" i="42"/>
  <c r="K33" i="42"/>
  <c r="M33" i="42"/>
  <c r="O33" i="42"/>
  <c r="Q33" i="42"/>
  <c r="V33" i="42"/>
  <c r="G34" i="42"/>
  <c r="M34" i="42" s="1"/>
  <c r="I34" i="42"/>
  <c r="K34" i="42"/>
  <c r="O34" i="42"/>
  <c r="Q34" i="42"/>
  <c r="V34" i="42"/>
  <c r="G35" i="42"/>
  <c r="I35" i="42"/>
  <c r="K35" i="42"/>
  <c r="M35" i="42"/>
  <c r="O35" i="42"/>
  <c r="Q35" i="42"/>
  <c r="V35" i="42"/>
  <c r="G36" i="42"/>
  <c r="M36" i="42" s="1"/>
  <c r="I36" i="42"/>
  <c r="K36" i="42"/>
  <c r="O36" i="42"/>
  <c r="Q36" i="42"/>
  <c r="V36" i="42"/>
  <c r="G37" i="42"/>
  <c r="I37" i="42"/>
  <c r="K37" i="42"/>
  <c r="M37" i="42"/>
  <c r="O37" i="42"/>
  <c r="Q37" i="42"/>
  <c r="V37" i="42"/>
  <c r="G38" i="42"/>
  <c r="M38" i="42" s="1"/>
  <c r="I38" i="42"/>
  <c r="K38" i="42"/>
  <c r="O38" i="42"/>
  <c r="Q38" i="42"/>
  <c r="V38" i="42"/>
  <c r="G39" i="42"/>
  <c r="I39" i="42"/>
  <c r="K39" i="42"/>
  <c r="M39" i="42"/>
  <c r="O39" i="42"/>
  <c r="Q39" i="42"/>
  <c r="V39" i="42"/>
  <c r="G40" i="42"/>
  <c r="M40" i="42" s="1"/>
  <c r="I40" i="42"/>
  <c r="K40" i="42"/>
  <c r="O40" i="42"/>
  <c r="Q40" i="42"/>
  <c r="V40" i="42"/>
  <c r="G41" i="42"/>
  <c r="I41" i="42"/>
  <c r="K41" i="42"/>
  <c r="M41" i="42"/>
  <c r="O41" i="42"/>
  <c r="Q41" i="42"/>
  <c r="V41" i="42"/>
  <c r="G42" i="42"/>
  <c r="M42" i="42" s="1"/>
  <c r="I42" i="42"/>
  <c r="K42" i="42"/>
  <c r="O42" i="42"/>
  <c r="Q42" i="42"/>
  <c r="V42" i="42"/>
  <c r="G43" i="42"/>
  <c r="I43" i="42"/>
  <c r="K43" i="42"/>
  <c r="M43" i="42"/>
  <c r="O43" i="42"/>
  <c r="Q43" i="42"/>
  <c r="V43" i="42"/>
  <c r="G44" i="42"/>
  <c r="M44" i="42" s="1"/>
  <c r="I44" i="42"/>
  <c r="K44" i="42"/>
  <c r="O44" i="42"/>
  <c r="Q44" i="42"/>
  <c r="V44" i="42"/>
  <c r="G45" i="42"/>
  <c r="I45" i="42"/>
  <c r="K45" i="42"/>
  <c r="M45" i="42"/>
  <c r="O45" i="42"/>
  <c r="Q45" i="42"/>
  <c r="V45" i="42"/>
  <c r="G46" i="42"/>
  <c r="M46" i="42" s="1"/>
  <c r="I46" i="42"/>
  <c r="K46" i="42"/>
  <c r="O46" i="42"/>
  <c r="Q46" i="42"/>
  <c r="V46" i="42"/>
  <c r="G47" i="42"/>
  <c r="I47" i="42"/>
  <c r="K47" i="42"/>
  <c r="M47" i="42"/>
  <c r="O47" i="42"/>
  <c r="Q47" i="42"/>
  <c r="V47" i="42"/>
  <c r="G48" i="42"/>
  <c r="I48" i="42"/>
  <c r="K48" i="42"/>
  <c r="M48" i="42"/>
  <c r="O48" i="42"/>
  <c r="Q48" i="42"/>
  <c r="V48" i="42"/>
  <c r="G49" i="42"/>
  <c r="I49" i="42"/>
  <c r="K49" i="42"/>
  <c r="M49" i="42"/>
  <c r="O49" i="42"/>
  <c r="Q49" i="42"/>
  <c r="V49" i="42"/>
  <c r="G50" i="42"/>
  <c r="I50" i="42"/>
  <c r="K50" i="42"/>
  <c r="M50" i="42"/>
  <c r="O50" i="42"/>
  <c r="Q50" i="42"/>
  <c r="V50" i="42"/>
  <c r="G52" i="42"/>
  <c r="I52" i="42"/>
  <c r="I51" i="42" s="1"/>
  <c r="K52" i="42"/>
  <c r="M52" i="42"/>
  <c r="O52" i="42"/>
  <c r="Q52" i="42"/>
  <c r="Q51" i="42" s="1"/>
  <c r="V52" i="42"/>
  <c r="G53" i="42"/>
  <c r="M53" i="42" s="1"/>
  <c r="I53" i="42"/>
  <c r="K53" i="42"/>
  <c r="K51" i="42" s="1"/>
  <c r="O53" i="42"/>
  <c r="O51" i="42" s="1"/>
  <c r="Q53" i="42"/>
  <c r="V53" i="42"/>
  <c r="V51" i="42" s="1"/>
  <c r="G54" i="42"/>
  <c r="I54" i="42"/>
  <c r="K54" i="42"/>
  <c r="M54" i="42"/>
  <c r="O54" i="42"/>
  <c r="Q54" i="42"/>
  <c r="V54" i="42"/>
  <c r="G55" i="42"/>
  <c r="M55" i="42" s="1"/>
  <c r="I55" i="42"/>
  <c r="K55" i="42"/>
  <c r="O55" i="42"/>
  <c r="Q55" i="42"/>
  <c r="V55" i="42"/>
  <c r="G56" i="42"/>
  <c r="I56" i="42"/>
  <c r="K56" i="42"/>
  <c r="M56" i="42"/>
  <c r="O56" i="42"/>
  <c r="Q56" i="42"/>
  <c r="V56" i="42"/>
  <c r="G57" i="42"/>
  <c r="M57" i="42" s="1"/>
  <c r="I57" i="42"/>
  <c r="K57" i="42"/>
  <c r="O57" i="42"/>
  <c r="Q57" i="42"/>
  <c r="V57" i="42"/>
  <c r="G58" i="42"/>
  <c r="I58" i="42"/>
  <c r="K58" i="42"/>
  <c r="M58" i="42"/>
  <c r="O58" i="42"/>
  <c r="Q58" i="42"/>
  <c r="V58" i="42"/>
  <c r="G59" i="42"/>
  <c r="M59" i="42" s="1"/>
  <c r="I59" i="42"/>
  <c r="K59" i="42"/>
  <c r="O59" i="42"/>
  <c r="Q59" i="42"/>
  <c r="V59" i="42"/>
  <c r="G60" i="42"/>
  <c r="I60" i="42"/>
  <c r="K60" i="42"/>
  <c r="M60" i="42"/>
  <c r="O60" i="42"/>
  <c r="Q60" i="42"/>
  <c r="V60" i="42"/>
  <c r="G61" i="42"/>
  <c r="M61" i="42" s="1"/>
  <c r="I61" i="42"/>
  <c r="K61" i="42"/>
  <c r="O61" i="42"/>
  <c r="Q61" i="42"/>
  <c r="V61" i="42"/>
  <c r="G62" i="42"/>
  <c r="I62" i="42"/>
  <c r="K62" i="42"/>
  <c r="M62" i="42"/>
  <c r="O62" i="42"/>
  <c r="Q62" i="42"/>
  <c r="V62" i="42"/>
  <c r="G63" i="42"/>
  <c r="M63" i="42" s="1"/>
  <c r="I63" i="42"/>
  <c r="K63" i="42"/>
  <c r="O63" i="42"/>
  <c r="Q63" i="42"/>
  <c r="V63" i="42"/>
  <c r="G64" i="42"/>
  <c r="I64" i="42"/>
  <c r="K64" i="42"/>
  <c r="M64" i="42"/>
  <c r="O64" i="42"/>
  <c r="Q64" i="42"/>
  <c r="V64" i="42"/>
  <c r="G65" i="42"/>
  <c r="M65" i="42" s="1"/>
  <c r="I65" i="42"/>
  <c r="K65" i="42"/>
  <c r="O65" i="42"/>
  <c r="Q65" i="42"/>
  <c r="V65" i="42"/>
  <c r="G66" i="42"/>
  <c r="I66" i="42"/>
  <c r="K66" i="42"/>
  <c r="M66" i="42"/>
  <c r="O66" i="42"/>
  <c r="Q66" i="42"/>
  <c r="V66" i="42"/>
  <c r="G67" i="42"/>
  <c r="M67" i="42" s="1"/>
  <c r="I67" i="42"/>
  <c r="K67" i="42"/>
  <c r="O67" i="42"/>
  <c r="Q67" i="42"/>
  <c r="V67" i="42"/>
  <c r="G68" i="42"/>
  <c r="I68" i="42"/>
  <c r="K68" i="42"/>
  <c r="M68" i="42"/>
  <c r="O68" i="42"/>
  <c r="Q68" i="42"/>
  <c r="V68" i="42"/>
  <c r="G69" i="42"/>
  <c r="M69" i="42" s="1"/>
  <c r="I69" i="42"/>
  <c r="K69" i="42"/>
  <c r="O69" i="42"/>
  <c r="Q69" i="42"/>
  <c r="V69" i="42"/>
  <c r="G70" i="42"/>
  <c r="I70" i="42"/>
  <c r="K70" i="42"/>
  <c r="M70" i="42"/>
  <c r="O70" i="42"/>
  <c r="Q70" i="42"/>
  <c r="V70" i="42"/>
  <c r="G71" i="42"/>
  <c r="M71" i="42" s="1"/>
  <c r="I71" i="42"/>
  <c r="K71" i="42"/>
  <c r="O71" i="42"/>
  <c r="Q71" i="42"/>
  <c r="V71" i="42"/>
  <c r="G72" i="42"/>
  <c r="I72" i="42"/>
  <c r="K72" i="42"/>
  <c r="M72" i="42"/>
  <c r="O72" i="42"/>
  <c r="Q72" i="42"/>
  <c r="V72" i="42"/>
  <c r="G73" i="42"/>
  <c r="I73" i="42"/>
  <c r="K73" i="42"/>
  <c r="M73" i="42"/>
  <c r="O73" i="42"/>
  <c r="Q73" i="42"/>
  <c r="V73" i="42"/>
  <c r="G74" i="42"/>
  <c r="I74" i="42"/>
  <c r="K74" i="42"/>
  <c r="M74" i="42"/>
  <c r="O74" i="42"/>
  <c r="Q74" i="42"/>
  <c r="V74" i="42"/>
  <c r="G75" i="42"/>
  <c r="I75" i="42"/>
  <c r="K75" i="42"/>
  <c r="M75" i="42"/>
  <c r="O75" i="42"/>
  <c r="Q75" i="42"/>
  <c r="V75" i="42"/>
  <c r="G76" i="42"/>
  <c r="I76" i="42"/>
  <c r="K76" i="42"/>
  <c r="M76" i="42"/>
  <c r="O76" i="42"/>
  <c r="Q76" i="42"/>
  <c r="V76" i="42"/>
  <c r="G77" i="42"/>
  <c r="I77" i="42"/>
  <c r="K77" i="42"/>
  <c r="M77" i="42"/>
  <c r="O77" i="42"/>
  <c r="Q77" i="42"/>
  <c r="V77" i="42"/>
  <c r="G78" i="42"/>
  <c r="I78" i="42"/>
  <c r="K78" i="42"/>
  <c r="M78" i="42"/>
  <c r="O78" i="42"/>
  <c r="Q78" i="42"/>
  <c r="V78" i="42"/>
  <c r="G79" i="42"/>
  <c r="I79" i="42"/>
  <c r="K79" i="42"/>
  <c r="M79" i="42"/>
  <c r="O79" i="42"/>
  <c r="Q79" i="42"/>
  <c r="V79" i="42"/>
  <c r="G80" i="42"/>
  <c r="I80" i="42"/>
  <c r="K80" i="42"/>
  <c r="M80" i="42"/>
  <c r="O80" i="42"/>
  <c r="Q80" i="42"/>
  <c r="V80" i="42"/>
  <c r="G81" i="42"/>
  <c r="I81" i="42"/>
  <c r="K81" i="42"/>
  <c r="M81" i="42"/>
  <c r="O81" i="42"/>
  <c r="Q81" i="42"/>
  <c r="V81" i="42"/>
  <c r="G82" i="42"/>
  <c r="I82" i="42"/>
  <c r="K82" i="42"/>
  <c r="M82" i="42"/>
  <c r="O82" i="42"/>
  <c r="Q82" i="42"/>
  <c r="V82" i="42"/>
  <c r="G83" i="42"/>
  <c r="I83" i="42"/>
  <c r="K83" i="42"/>
  <c r="M83" i="42"/>
  <c r="O83" i="42"/>
  <c r="Q83" i="42"/>
  <c r="V83" i="42"/>
  <c r="G84" i="42"/>
  <c r="I84" i="42"/>
  <c r="K84" i="42"/>
  <c r="M84" i="42"/>
  <c r="O84" i="42"/>
  <c r="Q84" i="42"/>
  <c r="V84" i="42"/>
  <c r="G86" i="42"/>
  <c r="I86" i="42"/>
  <c r="I85" i="42" s="1"/>
  <c r="K86" i="42"/>
  <c r="M86" i="42"/>
  <c r="O86" i="42"/>
  <c r="Q86" i="42"/>
  <c r="Q85" i="42" s="1"/>
  <c r="V86" i="42"/>
  <c r="G87" i="42"/>
  <c r="M87" i="42" s="1"/>
  <c r="I87" i="42"/>
  <c r="K87" i="42"/>
  <c r="K85" i="42" s="1"/>
  <c r="O87" i="42"/>
  <c r="O85" i="42" s="1"/>
  <c r="Q87" i="42"/>
  <c r="V87" i="42"/>
  <c r="V85" i="42" s="1"/>
  <c r="G88" i="42"/>
  <c r="I88" i="42"/>
  <c r="K88" i="42"/>
  <c r="M88" i="42"/>
  <c r="O88" i="42"/>
  <c r="Q88" i="42"/>
  <c r="V88" i="42"/>
  <c r="G89" i="42"/>
  <c r="K89" i="42"/>
  <c r="O89" i="42"/>
  <c r="V89" i="42"/>
  <c r="G90" i="42"/>
  <c r="I90" i="42"/>
  <c r="I89" i="42" s="1"/>
  <c r="K90" i="42"/>
  <c r="M90" i="42"/>
  <c r="M89" i="42" s="1"/>
  <c r="O90" i="42"/>
  <c r="Q90" i="42"/>
  <c r="Q89" i="42" s="1"/>
  <c r="V90" i="42"/>
  <c r="G92" i="42"/>
  <c r="I92" i="42"/>
  <c r="I91" i="42" s="1"/>
  <c r="K92" i="42"/>
  <c r="M92" i="42"/>
  <c r="O92" i="42"/>
  <c r="Q92" i="42"/>
  <c r="Q91" i="42" s="1"/>
  <c r="V92" i="42"/>
  <c r="G93" i="42"/>
  <c r="M93" i="42" s="1"/>
  <c r="I93" i="42"/>
  <c r="K93" i="42"/>
  <c r="K91" i="42" s="1"/>
  <c r="O93" i="42"/>
  <c r="O91" i="42" s="1"/>
  <c r="Q93" i="42"/>
  <c r="V93" i="42"/>
  <c r="V91" i="42" s="1"/>
  <c r="G94" i="42"/>
  <c r="I94" i="42"/>
  <c r="K94" i="42"/>
  <c r="M94" i="42"/>
  <c r="O94" i="42"/>
  <c r="Q94" i="42"/>
  <c r="V94" i="42"/>
  <c r="G95" i="42"/>
  <c r="M95" i="42" s="1"/>
  <c r="I95" i="42"/>
  <c r="K95" i="42"/>
  <c r="O95" i="42"/>
  <c r="Q95" i="42"/>
  <c r="V95" i="42"/>
  <c r="G96" i="42"/>
  <c r="I96" i="42"/>
  <c r="K96" i="42"/>
  <c r="M96" i="42"/>
  <c r="O96" i="42"/>
  <c r="Q96" i="42"/>
  <c r="V96" i="42"/>
  <c r="G97" i="42"/>
  <c r="M97" i="42" s="1"/>
  <c r="I97" i="42"/>
  <c r="K97" i="42"/>
  <c r="O97" i="42"/>
  <c r="Q97" i="42"/>
  <c r="V97" i="42"/>
  <c r="G99" i="42"/>
  <c r="G98" i="42" s="1"/>
  <c r="I99" i="42"/>
  <c r="K99" i="42"/>
  <c r="K98" i="42" s="1"/>
  <c r="O99" i="42"/>
  <c r="O98" i="42" s="1"/>
  <c r="Q99" i="42"/>
  <c r="V99" i="42"/>
  <c r="V98" i="42" s="1"/>
  <c r="G100" i="42"/>
  <c r="I100" i="42"/>
  <c r="I98" i="42" s="1"/>
  <c r="K100" i="42"/>
  <c r="M100" i="42"/>
  <c r="O100" i="42"/>
  <c r="Q100" i="42"/>
  <c r="Q98" i="42" s="1"/>
  <c r="V100" i="42"/>
  <c r="G102" i="42"/>
  <c r="I102" i="42"/>
  <c r="I101" i="42" s="1"/>
  <c r="K102" i="42"/>
  <c r="M102" i="42"/>
  <c r="O102" i="42"/>
  <c r="Q102" i="42"/>
  <c r="Q101" i="42" s="1"/>
  <c r="V102" i="42"/>
  <c r="G103" i="42"/>
  <c r="M103" i="42" s="1"/>
  <c r="I103" i="42"/>
  <c r="K103" i="42"/>
  <c r="K101" i="42" s="1"/>
  <c r="O103" i="42"/>
  <c r="O101" i="42" s="1"/>
  <c r="Q103" i="42"/>
  <c r="V103" i="42"/>
  <c r="V101" i="42" s="1"/>
  <c r="G104" i="42"/>
  <c r="I104" i="42"/>
  <c r="K104" i="42"/>
  <c r="M104" i="42"/>
  <c r="O104" i="42"/>
  <c r="Q104" i="42"/>
  <c r="V104" i="42"/>
  <c r="G106" i="42"/>
  <c r="I106" i="42"/>
  <c r="I105" i="42" s="1"/>
  <c r="K106" i="42"/>
  <c r="M106" i="42"/>
  <c r="O106" i="42"/>
  <c r="Q106" i="42"/>
  <c r="Q105" i="42" s="1"/>
  <c r="V106" i="42"/>
  <c r="G107" i="42"/>
  <c r="M107" i="42" s="1"/>
  <c r="I107" i="42"/>
  <c r="K107" i="42"/>
  <c r="K105" i="42" s="1"/>
  <c r="O107" i="42"/>
  <c r="O105" i="42" s="1"/>
  <c r="Q107" i="42"/>
  <c r="V107" i="42"/>
  <c r="V105" i="42" s="1"/>
  <c r="G108" i="42"/>
  <c r="I108" i="42"/>
  <c r="K108" i="42"/>
  <c r="M108" i="42"/>
  <c r="O108" i="42"/>
  <c r="Q108" i="42"/>
  <c r="V108" i="42"/>
  <c r="G110" i="42"/>
  <c r="I110" i="42"/>
  <c r="I109" i="42" s="1"/>
  <c r="K110" i="42"/>
  <c r="M110" i="42"/>
  <c r="O110" i="42"/>
  <c r="Q110" i="42"/>
  <c r="Q109" i="42" s="1"/>
  <c r="V110" i="42"/>
  <c r="G111" i="42"/>
  <c r="M111" i="42" s="1"/>
  <c r="I111" i="42"/>
  <c r="K111" i="42"/>
  <c r="K109" i="42" s="1"/>
  <c r="O111" i="42"/>
  <c r="O109" i="42" s="1"/>
  <c r="Q111" i="42"/>
  <c r="V111" i="42"/>
  <c r="V109" i="42" s="1"/>
  <c r="G112" i="42"/>
  <c r="I112" i="42"/>
  <c r="K112" i="42"/>
  <c r="M112" i="42"/>
  <c r="O112" i="42"/>
  <c r="Q112" i="42"/>
  <c r="V112" i="42"/>
  <c r="G113" i="42"/>
  <c r="M113" i="42" s="1"/>
  <c r="I113" i="42"/>
  <c r="K113" i="42"/>
  <c r="O113" i="42"/>
  <c r="Q113" i="42"/>
  <c r="V113" i="42"/>
  <c r="AE115" i="42"/>
  <c r="AF115" i="42"/>
  <c r="G70" i="41"/>
  <c r="G8" i="41"/>
  <c r="K8" i="41"/>
  <c r="O8" i="41"/>
  <c r="V8" i="41"/>
  <c r="G9" i="41"/>
  <c r="I9" i="41"/>
  <c r="I8" i="41" s="1"/>
  <c r="K9" i="41"/>
  <c r="M9" i="41"/>
  <c r="M8" i="41" s="1"/>
  <c r="O9" i="41"/>
  <c r="Q9" i="41"/>
  <c r="Q8" i="41" s="1"/>
  <c r="V9" i="41"/>
  <c r="G10" i="41"/>
  <c r="K10" i="41"/>
  <c r="O10" i="41"/>
  <c r="V10" i="41"/>
  <c r="G11" i="41"/>
  <c r="I11" i="41"/>
  <c r="I10" i="41" s="1"/>
  <c r="K11" i="41"/>
  <c r="M11" i="41"/>
  <c r="M10" i="41" s="1"/>
  <c r="O11" i="41"/>
  <c r="Q11" i="41"/>
  <c r="Q10" i="41" s="1"/>
  <c r="V11" i="41"/>
  <c r="G12" i="41"/>
  <c r="K12" i="41"/>
  <c r="O12" i="41"/>
  <c r="V12" i="41"/>
  <c r="G13" i="41"/>
  <c r="I13" i="41"/>
  <c r="I12" i="41" s="1"/>
  <c r="K13" i="41"/>
  <c r="M13" i="41"/>
  <c r="M12" i="41" s="1"/>
  <c r="O13" i="41"/>
  <c r="Q13" i="41"/>
  <c r="Q12" i="41" s="1"/>
  <c r="V13" i="41"/>
  <c r="G15" i="41"/>
  <c r="I15" i="41"/>
  <c r="I14" i="41" s="1"/>
  <c r="K15" i="41"/>
  <c r="M15" i="41"/>
  <c r="O15" i="41"/>
  <c r="Q15" i="41"/>
  <c r="Q14" i="41" s="1"/>
  <c r="V15" i="41"/>
  <c r="G16" i="41"/>
  <c r="G14" i="41" s="1"/>
  <c r="I16" i="41"/>
  <c r="K16" i="41"/>
  <c r="K14" i="41" s="1"/>
  <c r="O16" i="41"/>
  <c r="O14" i="41" s="1"/>
  <c r="Q16" i="41"/>
  <c r="V16" i="41"/>
  <c r="V14" i="41" s="1"/>
  <c r="G17" i="41"/>
  <c r="I17" i="41"/>
  <c r="K17" i="41"/>
  <c r="M17" i="41"/>
  <c r="O17" i="41"/>
  <c r="Q17" i="41"/>
  <c r="V17" i="41"/>
  <c r="G18" i="41"/>
  <c r="M18" i="41" s="1"/>
  <c r="I18" i="41"/>
  <c r="K18" i="41"/>
  <c r="O18" i="41"/>
  <c r="Q18" i="41"/>
  <c r="V18" i="41"/>
  <c r="G19" i="41"/>
  <c r="I19" i="41"/>
  <c r="K19" i="41"/>
  <c r="M19" i="41"/>
  <c r="O19" i="41"/>
  <c r="Q19" i="41"/>
  <c r="V19" i="41"/>
  <c r="G20" i="41"/>
  <c r="M20" i="41" s="1"/>
  <c r="I20" i="41"/>
  <c r="K20" i="41"/>
  <c r="O20" i="41"/>
  <c r="Q20" i="41"/>
  <c r="V20" i="41"/>
  <c r="G21" i="41"/>
  <c r="I21" i="41"/>
  <c r="K21" i="41"/>
  <c r="M21" i="41"/>
  <c r="O21" i="41"/>
  <c r="Q21" i="41"/>
  <c r="V21" i="41"/>
  <c r="G22" i="41"/>
  <c r="M22" i="41" s="1"/>
  <c r="I22" i="41"/>
  <c r="K22" i="41"/>
  <c r="O22" i="41"/>
  <c r="Q22" i="41"/>
  <c r="V22" i="41"/>
  <c r="G23" i="41"/>
  <c r="I23" i="41"/>
  <c r="K23" i="41"/>
  <c r="M23" i="41"/>
  <c r="O23" i="41"/>
  <c r="Q23" i="41"/>
  <c r="V23" i="41"/>
  <c r="G24" i="41"/>
  <c r="M24" i="41" s="1"/>
  <c r="I24" i="41"/>
  <c r="K24" i="41"/>
  <c r="O24" i="41"/>
  <c r="Q24" i="41"/>
  <c r="V24" i="41"/>
  <c r="G26" i="41"/>
  <c r="G25" i="41" s="1"/>
  <c r="I26" i="41"/>
  <c r="K26" i="41"/>
  <c r="K25" i="41" s="1"/>
  <c r="O26" i="41"/>
  <c r="O25" i="41" s="1"/>
  <c r="Q26" i="41"/>
  <c r="V26" i="41"/>
  <c r="V25" i="41" s="1"/>
  <c r="G27" i="41"/>
  <c r="I27" i="41"/>
  <c r="I25" i="41" s="1"/>
  <c r="K27" i="41"/>
  <c r="M27" i="41"/>
  <c r="O27" i="41"/>
  <c r="Q27" i="41"/>
  <c r="Q25" i="41" s="1"/>
  <c r="V27" i="41"/>
  <c r="G28" i="41"/>
  <c r="M28" i="41" s="1"/>
  <c r="I28" i="41"/>
  <c r="K28" i="41"/>
  <c r="O28" i="41"/>
  <c r="Q28" i="41"/>
  <c r="V28" i="41"/>
  <c r="G29" i="41"/>
  <c r="I29" i="41"/>
  <c r="K29" i="41"/>
  <c r="M29" i="41"/>
  <c r="O29" i="41"/>
  <c r="Q29" i="41"/>
  <c r="V29" i="41"/>
  <c r="G30" i="41"/>
  <c r="M30" i="41" s="1"/>
  <c r="I30" i="41"/>
  <c r="K30" i="41"/>
  <c r="O30" i="41"/>
  <c r="Q30" i="41"/>
  <c r="V30" i="41"/>
  <c r="G31" i="41"/>
  <c r="I31" i="41"/>
  <c r="K31" i="41"/>
  <c r="M31" i="41"/>
  <c r="O31" i="41"/>
  <c r="Q31" i="41"/>
  <c r="V31" i="41"/>
  <c r="G32" i="41"/>
  <c r="M32" i="41" s="1"/>
  <c r="I32" i="41"/>
  <c r="K32" i="41"/>
  <c r="O32" i="41"/>
  <c r="Q32" i="41"/>
  <c r="V32" i="41"/>
  <c r="G33" i="41"/>
  <c r="I33" i="41"/>
  <c r="K33" i="41"/>
  <c r="M33" i="41"/>
  <c r="O33" i="41"/>
  <c r="Q33" i="41"/>
  <c r="V33" i="41"/>
  <c r="G34" i="41"/>
  <c r="M34" i="41" s="1"/>
  <c r="I34" i="41"/>
  <c r="K34" i="41"/>
  <c r="O34" i="41"/>
  <c r="Q34" i="41"/>
  <c r="V34" i="41"/>
  <c r="G35" i="41"/>
  <c r="I35" i="41"/>
  <c r="K35" i="41"/>
  <c r="M35" i="41"/>
  <c r="O35" i="41"/>
  <c r="Q35" i="41"/>
  <c r="V35" i="41"/>
  <c r="G36" i="41"/>
  <c r="M36" i="41" s="1"/>
  <c r="I36" i="41"/>
  <c r="K36" i="41"/>
  <c r="O36" i="41"/>
  <c r="Q36" i="41"/>
  <c r="V36" i="41"/>
  <c r="G37" i="41"/>
  <c r="I37" i="41"/>
  <c r="K37" i="41"/>
  <c r="M37" i="41"/>
  <c r="O37" i="41"/>
  <c r="Q37" i="41"/>
  <c r="V37" i="41"/>
  <c r="G38" i="41"/>
  <c r="M38" i="41" s="1"/>
  <c r="I38" i="41"/>
  <c r="K38" i="41"/>
  <c r="O38" i="41"/>
  <c r="Q38" i="41"/>
  <c r="V38" i="41"/>
  <c r="G39" i="41"/>
  <c r="I39" i="41"/>
  <c r="K39" i="41"/>
  <c r="M39" i="41"/>
  <c r="O39" i="41"/>
  <c r="Q39" i="41"/>
  <c r="V39" i="41"/>
  <c r="G40" i="41"/>
  <c r="M40" i="41" s="1"/>
  <c r="I40" i="41"/>
  <c r="K40" i="41"/>
  <c r="O40" i="41"/>
  <c r="Q40" i="41"/>
  <c r="V40" i="41"/>
  <c r="G42" i="41"/>
  <c r="G41" i="41" s="1"/>
  <c r="I42" i="41"/>
  <c r="K42" i="41"/>
  <c r="K41" i="41" s="1"/>
  <c r="O42" i="41"/>
  <c r="O41" i="41" s="1"/>
  <c r="Q42" i="41"/>
  <c r="V42" i="41"/>
  <c r="V41" i="41" s="1"/>
  <c r="G43" i="41"/>
  <c r="I43" i="41"/>
  <c r="I41" i="41" s="1"/>
  <c r="K43" i="41"/>
  <c r="M43" i="41"/>
  <c r="O43" i="41"/>
  <c r="Q43" i="41"/>
  <c r="Q41" i="41" s="1"/>
  <c r="V43" i="41"/>
  <c r="G44" i="41"/>
  <c r="M44" i="41" s="1"/>
  <c r="I44" i="41"/>
  <c r="K44" i="41"/>
  <c r="O44" i="41"/>
  <c r="Q44" i="41"/>
  <c r="V44" i="41"/>
  <c r="G46" i="41"/>
  <c r="G45" i="41" s="1"/>
  <c r="I46" i="41"/>
  <c r="K46" i="41"/>
  <c r="K45" i="41" s="1"/>
  <c r="O46" i="41"/>
  <c r="O45" i="41" s="1"/>
  <c r="Q46" i="41"/>
  <c r="V46" i="41"/>
  <c r="V45" i="41" s="1"/>
  <c r="G47" i="41"/>
  <c r="I47" i="41"/>
  <c r="I45" i="41" s="1"/>
  <c r="K47" i="41"/>
  <c r="M47" i="41"/>
  <c r="O47" i="41"/>
  <c r="Q47" i="41"/>
  <c r="Q45" i="41" s="1"/>
  <c r="V47" i="41"/>
  <c r="G49" i="41"/>
  <c r="I49" i="41"/>
  <c r="I48" i="41" s="1"/>
  <c r="K49" i="41"/>
  <c r="M49" i="41"/>
  <c r="O49" i="41"/>
  <c r="Q49" i="41"/>
  <c r="Q48" i="41" s="1"/>
  <c r="V49" i="41"/>
  <c r="G50" i="41"/>
  <c r="G48" i="41" s="1"/>
  <c r="I50" i="41"/>
  <c r="K50" i="41"/>
  <c r="K48" i="41" s="1"/>
  <c r="O50" i="41"/>
  <c r="O48" i="41" s="1"/>
  <c r="Q50" i="41"/>
  <c r="V50" i="41"/>
  <c r="V48" i="41" s="1"/>
  <c r="G51" i="41"/>
  <c r="I51" i="41"/>
  <c r="K51" i="41"/>
  <c r="M51" i="41"/>
  <c r="O51" i="41"/>
  <c r="Q51" i="41"/>
  <c r="V51" i="41"/>
  <c r="G52" i="41"/>
  <c r="M52" i="41" s="1"/>
  <c r="I52" i="41"/>
  <c r="K52" i="41"/>
  <c r="O52" i="41"/>
  <c r="Q52" i="41"/>
  <c r="V52" i="41"/>
  <c r="G53" i="41"/>
  <c r="I53" i="41"/>
  <c r="K53" i="41"/>
  <c r="M53" i="41"/>
  <c r="O53" i="41"/>
  <c r="Q53" i="41"/>
  <c r="V53" i="41"/>
  <c r="G54" i="41"/>
  <c r="M54" i="41" s="1"/>
  <c r="I54" i="41"/>
  <c r="K54" i="41"/>
  <c r="O54" i="41"/>
  <c r="Q54" i="41"/>
  <c r="V54" i="41"/>
  <c r="I55" i="41"/>
  <c r="Q55" i="41"/>
  <c r="G56" i="41"/>
  <c r="G55" i="41" s="1"/>
  <c r="I56" i="41"/>
  <c r="K56" i="41"/>
  <c r="K55" i="41" s="1"/>
  <c r="O56" i="41"/>
  <c r="O55" i="41" s="1"/>
  <c r="Q56" i="41"/>
  <c r="V56" i="41"/>
  <c r="V55" i="41" s="1"/>
  <c r="G58" i="41"/>
  <c r="G57" i="41" s="1"/>
  <c r="I58" i="41"/>
  <c r="K58" i="41"/>
  <c r="K57" i="41" s="1"/>
  <c r="O58" i="41"/>
  <c r="O57" i="41" s="1"/>
  <c r="Q58" i="41"/>
  <c r="V58" i="41"/>
  <c r="V57" i="41" s="1"/>
  <c r="G59" i="41"/>
  <c r="I59" i="41"/>
  <c r="I57" i="41" s="1"/>
  <c r="K59" i="41"/>
  <c r="M59" i="41"/>
  <c r="O59" i="41"/>
  <c r="Q59" i="41"/>
  <c r="Q57" i="41" s="1"/>
  <c r="V59" i="41"/>
  <c r="G60" i="41"/>
  <c r="M60" i="41" s="1"/>
  <c r="I60" i="41"/>
  <c r="K60" i="41"/>
  <c r="O60" i="41"/>
  <c r="Q60" i="41"/>
  <c r="V60" i="41"/>
  <c r="G62" i="41"/>
  <c r="G61" i="41" s="1"/>
  <c r="I62" i="41"/>
  <c r="K62" i="41"/>
  <c r="K61" i="41" s="1"/>
  <c r="O62" i="41"/>
  <c r="O61" i="41" s="1"/>
  <c r="Q62" i="41"/>
  <c r="V62" i="41"/>
  <c r="V61" i="41" s="1"/>
  <c r="G63" i="41"/>
  <c r="I63" i="41"/>
  <c r="I61" i="41" s="1"/>
  <c r="K63" i="41"/>
  <c r="M63" i="41"/>
  <c r="O63" i="41"/>
  <c r="Q63" i="41"/>
  <c r="Q61" i="41" s="1"/>
  <c r="V63" i="41"/>
  <c r="G65" i="41"/>
  <c r="I65" i="41"/>
  <c r="I64" i="41" s="1"/>
  <c r="K65" i="41"/>
  <c r="M65" i="41"/>
  <c r="O65" i="41"/>
  <c r="Q65" i="41"/>
  <c r="Q64" i="41" s="1"/>
  <c r="V65" i="41"/>
  <c r="G66" i="41"/>
  <c r="G64" i="41" s="1"/>
  <c r="I66" i="41"/>
  <c r="K66" i="41"/>
  <c r="K64" i="41" s="1"/>
  <c r="O66" i="41"/>
  <c r="O64" i="41" s="1"/>
  <c r="Q66" i="41"/>
  <c r="V66" i="41"/>
  <c r="V64" i="41" s="1"/>
  <c r="G67" i="41"/>
  <c r="I67" i="41"/>
  <c r="K67" i="41"/>
  <c r="M67" i="41"/>
  <c r="O67" i="41"/>
  <c r="Q67" i="41"/>
  <c r="V67" i="41"/>
  <c r="G68" i="41"/>
  <c r="M68" i="41" s="1"/>
  <c r="I68" i="41"/>
  <c r="K68" i="41"/>
  <c r="O68" i="41"/>
  <c r="Q68" i="41"/>
  <c r="V68" i="41"/>
  <c r="AE70" i="41"/>
  <c r="AF70" i="41"/>
  <c r="G70" i="40"/>
  <c r="G8" i="40"/>
  <c r="K8" i="40"/>
  <c r="O8" i="40"/>
  <c r="V8" i="40"/>
  <c r="G9" i="40"/>
  <c r="I9" i="40"/>
  <c r="I8" i="40" s="1"/>
  <c r="K9" i="40"/>
  <c r="M9" i="40"/>
  <c r="M8" i="40" s="1"/>
  <c r="O9" i="40"/>
  <c r="Q9" i="40"/>
  <c r="Q8" i="40" s="1"/>
  <c r="V9" i="40"/>
  <c r="G10" i="40"/>
  <c r="K10" i="40"/>
  <c r="O10" i="40"/>
  <c r="V10" i="40"/>
  <c r="G11" i="40"/>
  <c r="I11" i="40"/>
  <c r="I10" i="40" s="1"/>
  <c r="K11" i="40"/>
  <c r="M11" i="40"/>
  <c r="M10" i="40" s="1"/>
  <c r="O11" i="40"/>
  <c r="Q11" i="40"/>
  <c r="Q10" i="40" s="1"/>
  <c r="V11" i="40"/>
  <c r="G12" i="40"/>
  <c r="K12" i="40"/>
  <c r="O12" i="40"/>
  <c r="V12" i="40"/>
  <c r="G13" i="40"/>
  <c r="I13" i="40"/>
  <c r="I12" i="40" s="1"/>
  <c r="K13" i="40"/>
  <c r="M13" i="40"/>
  <c r="M12" i="40" s="1"/>
  <c r="O13" i="40"/>
  <c r="Q13" i="40"/>
  <c r="Q12" i="40" s="1"/>
  <c r="V13" i="40"/>
  <c r="G15" i="40"/>
  <c r="I15" i="40"/>
  <c r="I14" i="40" s="1"/>
  <c r="K15" i="40"/>
  <c r="M15" i="40"/>
  <c r="O15" i="40"/>
  <c r="Q15" i="40"/>
  <c r="Q14" i="40" s="1"/>
  <c r="V15" i="40"/>
  <c r="G16" i="40"/>
  <c r="G14" i="40" s="1"/>
  <c r="I16" i="40"/>
  <c r="K16" i="40"/>
  <c r="K14" i="40" s="1"/>
  <c r="O16" i="40"/>
  <c r="O14" i="40" s="1"/>
  <c r="Q16" i="40"/>
  <c r="V16" i="40"/>
  <c r="V14" i="40" s="1"/>
  <c r="G17" i="40"/>
  <c r="I17" i="40"/>
  <c r="K17" i="40"/>
  <c r="M17" i="40"/>
  <c r="O17" i="40"/>
  <c r="Q17" i="40"/>
  <c r="V17" i="40"/>
  <c r="G18" i="40"/>
  <c r="M18" i="40" s="1"/>
  <c r="I18" i="40"/>
  <c r="K18" i="40"/>
  <c r="O18" i="40"/>
  <c r="Q18" i="40"/>
  <c r="V18" i="40"/>
  <c r="G19" i="40"/>
  <c r="I19" i="40"/>
  <c r="K19" i="40"/>
  <c r="M19" i="40"/>
  <c r="O19" i="40"/>
  <c r="Q19" i="40"/>
  <c r="V19" i="40"/>
  <c r="G20" i="40"/>
  <c r="M20" i="40" s="1"/>
  <c r="I20" i="40"/>
  <c r="K20" i="40"/>
  <c r="O20" i="40"/>
  <c r="Q20" i="40"/>
  <c r="V20" i="40"/>
  <c r="G21" i="40"/>
  <c r="I21" i="40"/>
  <c r="K21" i="40"/>
  <c r="M21" i="40"/>
  <c r="O21" i="40"/>
  <c r="Q21" i="40"/>
  <c r="V21" i="40"/>
  <c r="G22" i="40"/>
  <c r="M22" i="40" s="1"/>
  <c r="I22" i="40"/>
  <c r="K22" i="40"/>
  <c r="O22" i="40"/>
  <c r="Q22" i="40"/>
  <c r="V22" i="40"/>
  <c r="G23" i="40"/>
  <c r="I23" i="40"/>
  <c r="K23" i="40"/>
  <c r="M23" i="40"/>
  <c r="O23" i="40"/>
  <c r="Q23" i="40"/>
  <c r="V23" i="40"/>
  <c r="G24" i="40"/>
  <c r="M24" i="40" s="1"/>
  <c r="I24" i="40"/>
  <c r="K24" i="40"/>
  <c r="O24" i="40"/>
  <c r="Q24" i="40"/>
  <c r="V24" i="40"/>
  <c r="G26" i="40"/>
  <c r="G25" i="40" s="1"/>
  <c r="I26" i="40"/>
  <c r="K26" i="40"/>
  <c r="K25" i="40" s="1"/>
  <c r="O26" i="40"/>
  <c r="O25" i="40" s="1"/>
  <c r="Q26" i="40"/>
  <c r="V26" i="40"/>
  <c r="V25" i="40" s="1"/>
  <c r="G27" i="40"/>
  <c r="I27" i="40"/>
  <c r="I25" i="40" s="1"/>
  <c r="K27" i="40"/>
  <c r="M27" i="40"/>
  <c r="O27" i="40"/>
  <c r="Q27" i="40"/>
  <c r="Q25" i="40" s="1"/>
  <c r="V27" i="40"/>
  <c r="G28" i="40"/>
  <c r="M28" i="40" s="1"/>
  <c r="I28" i="40"/>
  <c r="K28" i="40"/>
  <c r="O28" i="40"/>
  <c r="Q28" i="40"/>
  <c r="V28" i="40"/>
  <c r="G29" i="40"/>
  <c r="I29" i="40"/>
  <c r="K29" i="40"/>
  <c r="M29" i="40"/>
  <c r="O29" i="40"/>
  <c r="Q29" i="40"/>
  <c r="V29" i="40"/>
  <c r="G30" i="40"/>
  <c r="M30" i="40" s="1"/>
  <c r="I30" i="40"/>
  <c r="K30" i="40"/>
  <c r="O30" i="40"/>
  <c r="Q30" i="40"/>
  <c r="V30" i="40"/>
  <c r="G31" i="40"/>
  <c r="I31" i="40"/>
  <c r="K31" i="40"/>
  <c r="M31" i="40"/>
  <c r="O31" i="40"/>
  <c r="Q31" i="40"/>
  <c r="V31" i="40"/>
  <c r="G32" i="40"/>
  <c r="M32" i="40" s="1"/>
  <c r="I32" i="40"/>
  <c r="K32" i="40"/>
  <c r="O32" i="40"/>
  <c r="Q32" i="40"/>
  <c r="V32" i="40"/>
  <c r="G33" i="40"/>
  <c r="I33" i="40"/>
  <c r="K33" i="40"/>
  <c r="M33" i="40"/>
  <c r="O33" i="40"/>
  <c r="Q33" i="40"/>
  <c r="V33" i="40"/>
  <c r="G34" i="40"/>
  <c r="M34" i="40" s="1"/>
  <c r="I34" i="40"/>
  <c r="K34" i="40"/>
  <c r="O34" i="40"/>
  <c r="Q34" i="40"/>
  <c r="V34" i="40"/>
  <c r="G35" i="40"/>
  <c r="I35" i="40"/>
  <c r="K35" i="40"/>
  <c r="M35" i="40"/>
  <c r="O35" i="40"/>
  <c r="Q35" i="40"/>
  <c r="V35" i="40"/>
  <c r="G36" i="40"/>
  <c r="M36" i="40" s="1"/>
  <c r="I36" i="40"/>
  <c r="K36" i="40"/>
  <c r="O36" i="40"/>
  <c r="Q36" i="40"/>
  <c r="V36" i="40"/>
  <c r="G37" i="40"/>
  <c r="I37" i="40"/>
  <c r="K37" i="40"/>
  <c r="M37" i="40"/>
  <c r="O37" i="40"/>
  <c r="Q37" i="40"/>
  <c r="V37" i="40"/>
  <c r="G38" i="40"/>
  <c r="M38" i="40" s="1"/>
  <c r="I38" i="40"/>
  <c r="K38" i="40"/>
  <c r="O38" i="40"/>
  <c r="Q38" i="40"/>
  <c r="V38" i="40"/>
  <c r="G39" i="40"/>
  <c r="I39" i="40"/>
  <c r="K39" i="40"/>
  <c r="M39" i="40"/>
  <c r="O39" i="40"/>
  <c r="Q39" i="40"/>
  <c r="V39" i="40"/>
  <c r="G40" i="40"/>
  <c r="M40" i="40" s="1"/>
  <c r="I40" i="40"/>
  <c r="K40" i="40"/>
  <c r="O40" i="40"/>
  <c r="Q40" i="40"/>
  <c r="V40" i="40"/>
  <c r="G42" i="40"/>
  <c r="G41" i="40" s="1"/>
  <c r="I42" i="40"/>
  <c r="K42" i="40"/>
  <c r="K41" i="40" s="1"/>
  <c r="O42" i="40"/>
  <c r="O41" i="40" s="1"/>
  <c r="Q42" i="40"/>
  <c r="V42" i="40"/>
  <c r="V41" i="40" s="1"/>
  <c r="G43" i="40"/>
  <c r="I43" i="40"/>
  <c r="I41" i="40" s="1"/>
  <c r="K43" i="40"/>
  <c r="M43" i="40"/>
  <c r="O43" i="40"/>
  <c r="Q43" i="40"/>
  <c r="Q41" i="40" s="1"/>
  <c r="V43" i="40"/>
  <c r="G44" i="40"/>
  <c r="M44" i="40" s="1"/>
  <c r="I44" i="40"/>
  <c r="K44" i="40"/>
  <c r="O44" i="40"/>
  <c r="Q44" i="40"/>
  <c r="V44" i="40"/>
  <c r="G46" i="40"/>
  <c r="G45" i="40" s="1"/>
  <c r="I46" i="40"/>
  <c r="K46" i="40"/>
  <c r="K45" i="40" s="1"/>
  <c r="O46" i="40"/>
  <c r="O45" i="40" s="1"/>
  <c r="Q46" i="40"/>
  <c r="V46" i="40"/>
  <c r="V45" i="40" s="1"/>
  <c r="G47" i="40"/>
  <c r="I47" i="40"/>
  <c r="I45" i="40" s="1"/>
  <c r="K47" i="40"/>
  <c r="M47" i="40"/>
  <c r="O47" i="40"/>
  <c r="Q47" i="40"/>
  <c r="Q45" i="40" s="1"/>
  <c r="V47" i="40"/>
  <c r="G49" i="40"/>
  <c r="I49" i="40"/>
  <c r="I48" i="40" s="1"/>
  <c r="K49" i="40"/>
  <c r="M49" i="40"/>
  <c r="O49" i="40"/>
  <c r="Q49" i="40"/>
  <c r="Q48" i="40" s="1"/>
  <c r="V49" i="40"/>
  <c r="G50" i="40"/>
  <c r="G48" i="40" s="1"/>
  <c r="I50" i="40"/>
  <c r="K50" i="40"/>
  <c r="K48" i="40" s="1"/>
  <c r="O50" i="40"/>
  <c r="O48" i="40" s="1"/>
  <c r="Q50" i="40"/>
  <c r="V50" i="40"/>
  <c r="V48" i="40" s="1"/>
  <c r="G51" i="40"/>
  <c r="I51" i="40"/>
  <c r="K51" i="40"/>
  <c r="M51" i="40"/>
  <c r="O51" i="40"/>
  <c r="Q51" i="40"/>
  <c r="V51" i="40"/>
  <c r="G52" i="40"/>
  <c r="M52" i="40" s="1"/>
  <c r="I52" i="40"/>
  <c r="K52" i="40"/>
  <c r="O52" i="40"/>
  <c r="Q52" i="40"/>
  <c r="V52" i="40"/>
  <c r="G53" i="40"/>
  <c r="I53" i="40"/>
  <c r="K53" i="40"/>
  <c r="M53" i="40"/>
  <c r="O53" i="40"/>
  <c r="Q53" i="40"/>
  <c r="V53" i="40"/>
  <c r="G54" i="40"/>
  <c r="M54" i="40" s="1"/>
  <c r="I54" i="40"/>
  <c r="K54" i="40"/>
  <c r="O54" i="40"/>
  <c r="Q54" i="40"/>
  <c r="V54" i="40"/>
  <c r="I55" i="40"/>
  <c r="Q55" i="40"/>
  <c r="G56" i="40"/>
  <c r="G55" i="40" s="1"/>
  <c r="I56" i="40"/>
  <c r="K56" i="40"/>
  <c r="K55" i="40" s="1"/>
  <c r="O56" i="40"/>
  <c r="O55" i="40" s="1"/>
  <c r="Q56" i="40"/>
  <c r="V56" i="40"/>
  <c r="V55" i="40" s="1"/>
  <c r="G58" i="40"/>
  <c r="G57" i="40" s="1"/>
  <c r="I58" i="40"/>
  <c r="K58" i="40"/>
  <c r="K57" i="40" s="1"/>
  <c r="O58" i="40"/>
  <c r="O57" i="40" s="1"/>
  <c r="Q58" i="40"/>
  <c r="V58" i="40"/>
  <c r="V57" i="40" s="1"/>
  <c r="G59" i="40"/>
  <c r="I59" i="40"/>
  <c r="I57" i="40" s="1"/>
  <c r="K59" i="40"/>
  <c r="M59" i="40"/>
  <c r="O59" i="40"/>
  <c r="Q59" i="40"/>
  <c r="Q57" i="40" s="1"/>
  <c r="V59" i="40"/>
  <c r="G60" i="40"/>
  <c r="M60" i="40" s="1"/>
  <c r="I60" i="40"/>
  <c r="K60" i="40"/>
  <c r="O60" i="40"/>
  <c r="Q60" i="40"/>
  <c r="V60" i="40"/>
  <c r="G62" i="40"/>
  <c r="G61" i="40" s="1"/>
  <c r="I62" i="40"/>
  <c r="I61" i="40" s="1"/>
  <c r="K62" i="40"/>
  <c r="K61" i="40" s="1"/>
  <c r="M62" i="40"/>
  <c r="O62" i="40"/>
  <c r="O61" i="40" s="1"/>
  <c r="Q62" i="40"/>
  <c r="Q61" i="40" s="1"/>
  <c r="V62" i="40"/>
  <c r="V61" i="40" s="1"/>
  <c r="G63" i="40"/>
  <c r="M63" i="40" s="1"/>
  <c r="I63" i="40"/>
  <c r="K63" i="40"/>
  <c r="O63" i="40"/>
  <c r="Q63" i="40"/>
  <c r="V63" i="40"/>
  <c r="G65" i="40"/>
  <c r="G64" i="40" s="1"/>
  <c r="I65" i="40"/>
  <c r="I64" i="40" s="1"/>
  <c r="K65" i="40"/>
  <c r="K64" i="40" s="1"/>
  <c r="M65" i="40"/>
  <c r="O65" i="40"/>
  <c r="O64" i="40" s="1"/>
  <c r="Q65" i="40"/>
  <c r="Q64" i="40" s="1"/>
  <c r="V65" i="40"/>
  <c r="V64" i="40" s="1"/>
  <c r="G66" i="40"/>
  <c r="M66" i="40" s="1"/>
  <c r="I66" i="40"/>
  <c r="K66" i="40"/>
  <c r="O66" i="40"/>
  <c r="Q66" i="40"/>
  <c r="V66" i="40"/>
  <c r="G67" i="40"/>
  <c r="I67" i="40"/>
  <c r="K67" i="40"/>
  <c r="M67" i="40"/>
  <c r="O67" i="40"/>
  <c r="Q67" i="40"/>
  <c r="V67" i="40"/>
  <c r="G68" i="40"/>
  <c r="M68" i="40" s="1"/>
  <c r="I68" i="40"/>
  <c r="K68" i="40"/>
  <c r="O68" i="40"/>
  <c r="Q68" i="40"/>
  <c r="V68" i="40"/>
  <c r="AE70" i="40"/>
  <c r="AF70" i="40"/>
  <c r="G41" i="39"/>
  <c r="G9" i="39"/>
  <c r="I9" i="39"/>
  <c r="I8" i="39" s="1"/>
  <c r="K9" i="39"/>
  <c r="M9" i="39"/>
  <c r="O9" i="39"/>
  <c r="Q9" i="39"/>
  <c r="Q8" i="39" s="1"/>
  <c r="V9" i="39"/>
  <c r="G10" i="39"/>
  <c r="G8" i="39" s="1"/>
  <c r="I10" i="39"/>
  <c r="K10" i="39"/>
  <c r="K8" i="39" s="1"/>
  <c r="O10" i="39"/>
  <c r="O8" i="39" s="1"/>
  <c r="Q10" i="39"/>
  <c r="V10" i="39"/>
  <c r="V8" i="39" s="1"/>
  <c r="G11" i="39"/>
  <c r="I11" i="39"/>
  <c r="K11" i="39"/>
  <c r="M11" i="39"/>
  <c r="O11" i="39"/>
  <c r="Q11" i="39"/>
  <c r="V11" i="39"/>
  <c r="G12" i="39"/>
  <c r="M12" i="39" s="1"/>
  <c r="I12" i="39"/>
  <c r="K12" i="39"/>
  <c r="O12" i="39"/>
  <c r="Q12" i="39"/>
  <c r="V12" i="39"/>
  <c r="G13" i="39"/>
  <c r="I13" i="39"/>
  <c r="K13" i="39"/>
  <c r="M13" i="39"/>
  <c r="O13" i="39"/>
  <c r="Q13" i="39"/>
  <c r="V13" i="39"/>
  <c r="G14" i="39"/>
  <c r="M14" i="39" s="1"/>
  <c r="I14" i="39"/>
  <c r="K14" i="39"/>
  <c r="O14" i="39"/>
  <c r="Q14" i="39"/>
  <c r="V14" i="39"/>
  <c r="G15" i="39"/>
  <c r="I15" i="39"/>
  <c r="K15" i="39"/>
  <c r="M15" i="39"/>
  <c r="O15" i="39"/>
  <c r="Q15" i="39"/>
  <c r="V15" i="39"/>
  <c r="G17" i="39"/>
  <c r="I17" i="39"/>
  <c r="I16" i="39" s="1"/>
  <c r="K17" i="39"/>
  <c r="M17" i="39"/>
  <c r="O17" i="39"/>
  <c r="Q17" i="39"/>
  <c r="Q16" i="39" s="1"/>
  <c r="V17" i="39"/>
  <c r="G18" i="39"/>
  <c r="G16" i="39" s="1"/>
  <c r="I18" i="39"/>
  <c r="K18" i="39"/>
  <c r="K16" i="39" s="1"/>
  <c r="O18" i="39"/>
  <c r="O16" i="39" s="1"/>
  <c r="Q18" i="39"/>
  <c r="V18" i="39"/>
  <c r="V16" i="39" s="1"/>
  <c r="G19" i="39"/>
  <c r="I19" i="39"/>
  <c r="K19" i="39"/>
  <c r="M19" i="39"/>
  <c r="O19" i="39"/>
  <c r="Q19" i="39"/>
  <c r="V19" i="39"/>
  <c r="G20" i="39"/>
  <c r="M20" i="39" s="1"/>
  <c r="I20" i="39"/>
  <c r="K20" i="39"/>
  <c r="O20" i="39"/>
  <c r="Q20" i="39"/>
  <c r="V20" i="39"/>
  <c r="G21" i="39"/>
  <c r="I21" i="39"/>
  <c r="K21" i="39"/>
  <c r="M21" i="39"/>
  <c r="O21" i="39"/>
  <c r="Q21" i="39"/>
  <c r="V21" i="39"/>
  <c r="G22" i="39"/>
  <c r="M22" i="39" s="1"/>
  <c r="I22" i="39"/>
  <c r="K22" i="39"/>
  <c r="O22" i="39"/>
  <c r="Q22" i="39"/>
  <c r="V22" i="39"/>
  <c r="G23" i="39"/>
  <c r="I23" i="39"/>
  <c r="K23" i="39"/>
  <c r="M23" i="39"/>
  <c r="O23" i="39"/>
  <c r="Q23" i="39"/>
  <c r="V23" i="39"/>
  <c r="G24" i="39"/>
  <c r="M24" i="39" s="1"/>
  <c r="I24" i="39"/>
  <c r="K24" i="39"/>
  <c r="O24" i="39"/>
  <c r="Q24" i="39"/>
  <c r="V24" i="39"/>
  <c r="G25" i="39"/>
  <c r="I25" i="39"/>
  <c r="K25" i="39"/>
  <c r="M25" i="39"/>
  <c r="O25" i="39"/>
  <c r="Q25" i="39"/>
  <c r="V25" i="39"/>
  <c r="G26" i="39"/>
  <c r="K26" i="39"/>
  <c r="O26" i="39"/>
  <c r="V26" i="39"/>
  <c r="G27" i="39"/>
  <c r="I27" i="39"/>
  <c r="I26" i="39" s="1"/>
  <c r="K27" i="39"/>
  <c r="M27" i="39"/>
  <c r="M26" i="39" s="1"/>
  <c r="O27" i="39"/>
  <c r="Q27" i="39"/>
  <c r="Q26" i="39" s="1"/>
  <c r="V27" i="39"/>
  <c r="G29" i="39"/>
  <c r="I29" i="39"/>
  <c r="I28" i="39" s="1"/>
  <c r="K29" i="39"/>
  <c r="M29" i="39"/>
  <c r="O29" i="39"/>
  <c r="Q29" i="39"/>
  <c r="Q28" i="39" s="1"/>
  <c r="V29" i="39"/>
  <c r="G30" i="39"/>
  <c r="G28" i="39" s="1"/>
  <c r="I30" i="39"/>
  <c r="K30" i="39"/>
  <c r="K28" i="39" s="1"/>
  <c r="O30" i="39"/>
  <c r="O28" i="39" s="1"/>
  <c r="Q30" i="39"/>
  <c r="V30" i="39"/>
  <c r="V28" i="39" s="1"/>
  <c r="I31" i="39"/>
  <c r="Q31" i="39"/>
  <c r="G32" i="39"/>
  <c r="G31" i="39" s="1"/>
  <c r="I32" i="39"/>
  <c r="K32" i="39"/>
  <c r="K31" i="39" s="1"/>
  <c r="O32" i="39"/>
  <c r="O31" i="39" s="1"/>
  <c r="Q32" i="39"/>
  <c r="V32" i="39"/>
  <c r="V31" i="39" s="1"/>
  <c r="I33" i="39"/>
  <c r="Q33" i="39"/>
  <c r="G34" i="39"/>
  <c r="G33" i="39" s="1"/>
  <c r="I34" i="39"/>
  <c r="K34" i="39"/>
  <c r="K33" i="39" s="1"/>
  <c r="O34" i="39"/>
  <c r="O33" i="39" s="1"/>
  <c r="Q34" i="39"/>
  <c r="V34" i="39"/>
  <c r="V33" i="39" s="1"/>
  <c r="G36" i="39"/>
  <c r="G35" i="39" s="1"/>
  <c r="I36" i="39"/>
  <c r="K36" i="39"/>
  <c r="K35" i="39" s="1"/>
  <c r="O36" i="39"/>
  <c r="O35" i="39" s="1"/>
  <c r="Q36" i="39"/>
  <c r="V36" i="39"/>
  <c r="V35" i="39" s="1"/>
  <c r="G37" i="39"/>
  <c r="I37" i="39"/>
  <c r="I35" i="39" s="1"/>
  <c r="K37" i="39"/>
  <c r="M37" i="39"/>
  <c r="O37" i="39"/>
  <c r="Q37" i="39"/>
  <c r="Q35" i="39" s="1"/>
  <c r="V37" i="39"/>
  <c r="G38" i="39"/>
  <c r="M38" i="39" s="1"/>
  <c r="I38" i="39"/>
  <c r="K38" i="39"/>
  <c r="O38" i="39"/>
  <c r="Q38" i="39"/>
  <c r="V38" i="39"/>
  <c r="G39" i="39"/>
  <c r="I39" i="39"/>
  <c r="K39" i="39"/>
  <c r="M39" i="39"/>
  <c r="O39" i="39"/>
  <c r="Q39" i="39"/>
  <c r="V39" i="39"/>
  <c r="AE41" i="39"/>
  <c r="AF41" i="39"/>
  <c r="G118" i="38"/>
  <c r="BA24" i="38"/>
  <c r="G9" i="38"/>
  <c r="I9" i="38"/>
  <c r="I8" i="38" s="1"/>
  <c r="K9" i="38"/>
  <c r="M9" i="38"/>
  <c r="O9" i="38"/>
  <c r="Q9" i="38"/>
  <c r="Q8" i="38" s="1"/>
  <c r="V9" i="38"/>
  <c r="G10" i="38"/>
  <c r="M10" i="38" s="1"/>
  <c r="I10" i="38"/>
  <c r="K10" i="38"/>
  <c r="K8" i="38" s="1"/>
  <c r="O10" i="38"/>
  <c r="O8" i="38" s="1"/>
  <c r="Q10" i="38"/>
  <c r="V10" i="38"/>
  <c r="V8" i="38" s="1"/>
  <c r="G11" i="38"/>
  <c r="I11" i="38"/>
  <c r="K11" i="38"/>
  <c r="M11" i="38"/>
  <c r="O11" i="38"/>
  <c r="Q11" i="38"/>
  <c r="V11" i="38"/>
  <c r="G12" i="38"/>
  <c r="M12" i="38" s="1"/>
  <c r="I12" i="38"/>
  <c r="K12" i="38"/>
  <c r="O12" i="38"/>
  <c r="Q12" i="38"/>
  <c r="V12" i="38"/>
  <c r="G13" i="38"/>
  <c r="I13" i="38"/>
  <c r="K13" i="38"/>
  <c r="M13" i="38"/>
  <c r="O13" i="38"/>
  <c r="Q13" i="38"/>
  <c r="V13" i="38"/>
  <c r="G14" i="38"/>
  <c r="M14" i="38" s="1"/>
  <c r="I14" i="38"/>
  <c r="K14" i="38"/>
  <c r="O14" i="38"/>
  <c r="Q14" i="38"/>
  <c r="V14" i="38"/>
  <c r="G16" i="38"/>
  <c r="G15" i="38" s="1"/>
  <c r="I16" i="38"/>
  <c r="K16" i="38"/>
  <c r="K15" i="38" s="1"/>
  <c r="O16" i="38"/>
  <c r="O15" i="38" s="1"/>
  <c r="Q16" i="38"/>
  <c r="V16" i="38"/>
  <c r="V15" i="38" s="1"/>
  <c r="G17" i="38"/>
  <c r="I17" i="38"/>
  <c r="I15" i="38" s="1"/>
  <c r="K17" i="38"/>
  <c r="M17" i="38"/>
  <c r="O17" i="38"/>
  <c r="Q17" i="38"/>
  <c r="Q15" i="38" s="1"/>
  <c r="V17" i="38"/>
  <c r="G18" i="38"/>
  <c r="M18" i="38" s="1"/>
  <c r="I18" i="38"/>
  <c r="K18" i="38"/>
  <c r="O18" i="38"/>
  <c r="Q18" i="38"/>
  <c r="V18" i="38"/>
  <c r="G19" i="38"/>
  <c r="I19" i="38"/>
  <c r="K19" i="38"/>
  <c r="M19" i="38"/>
  <c r="O19" i="38"/>
  <c r="Q19" i="38"/>
  <c r="V19" i="38"/>
  <c r="G20" i="38"/>
  <c r="M20" i="38" s="1"/>
  <c r="I20" i="38"/>
  <c r="K20" i="38"/>
  <c r="O20" i="38"/>
  <c r="Q20" i="38"/>
  <c r="V20" i="38"/>
  <c r="G21" i="38"/>
  <c r="I21" i="38"/>
  <c r="K21" i="38"/>
  <c r="M21" i="38"/>
  <c r="O21" i="38"/>
  <c r="Q21" i="38"/>
  <c r="V21" i="38"/>
  <c r="G22" i="38"/>
  <c r="K22" i="38"/>
  <c r="O22" i="38"/>
  <c r="V22" i="38"/>
  <c r="G23" i="38"/>
  <c r="I23" i="38"/>
  <c r="I22" i="38" s="1"/>
  <c r="K23" i="38"/>
  <c r="M23" i="38"/>
  <c r="M22" i="38" s="1"/>
  <c r="O23" i="38"/>
  <c r="Q23" i="38"/>
  <c r="Q22" i="38" s="1"/>
  <c r="V23" i="38"/>
  <c r="G26" i="38"/>
  <c r="I26" i="38"/>
  <c r="I25" i="38" s="1"/>
  <c r="K26" i="38"/>
  <c r="M26" i="38"/>
  <c r="O26" i="38"/>
  <c r="Q26" i="38"/>
  <c r="Q25" i="38" s="1"/>
  <c r="V26" i="38"/>
  <c r="G27" i="38"/>
  <c r="M27" i="38" s="1"/>
  <c r="I27" i="38"/>
  <c r="K27" i="38"/>
  <c r="K25" i="38" s="1"/>
  <c r="O27" i="38"/>
  <c r="O25" i="38" s="1"/>
  <c r="Q27" i="38"/>
  <c r="V27" i="38"/>
  <c r="V25" i="38" s="1"/>
  <c r="G28" i="38"/>
  <c r="I28" i="38"/>
  <c r="K28" i="38"/>
  <c r="M28" i="38"/>
  <c r="O28" i="38"/>
  <c r="Q28" i="38"/>
  <c r="V28" i="38"/>
  <c r="G29" i="38"/>
  <c r="M29" i="38" s="1"/>
  <c r="I29" i="38"/>
  <c r="K29" i="38"/>
  <c r="O29" i="38"/>
  <c r="Q29" i="38"/>
  <c r="V29" i="38"/>
  <c r="G30" i="38"/>
  <c r="I30" i="38"/>
  <c r="K30" i="38"/>
  <c r="M30" i="38"/>
  <c r="O30" i="38"/>
  <c r="Q30" i="38"/>
  <c r="V30" i="38"/>
  <c r="G31" i="38"/>
  <c r="M31" i="38" s="1"/>
  <c r="I31" i="38"/>
  <c r="K31" i="38"/>
  <c r="O31" i="38"/>
  <c r="Q31" i="38"/>
  <c r="V31" i="38"/>
  <c r="G32" i="38"/>
  <c r="I32" i="38"/>
  <c r="K32" i="38"/>
  <c r="M32" i="38"/>
  <c r="O32" i="38"/>
  <c r="Q32" i="38"/>
  <c r="V32" i="38"/>
  <c r="G33" i="38"/>
  <c r="M33" i="38" s="1"/>
  <c r="I33" i="38"/>
  <c r="K33" i="38"/>
  <c r="O33" i="38"/>
  <c r="Q33" i="38"/>
  <c r="V33" i="38"/>
  <c r="G34" i="38"/>
  <c r="I34" i="38"/>
  <c r="K34" i="38"/>
  <c r="M34" i="38"/>
  <c r="O34" i="38"/>
  <c r="Q34" i="38"/>
  <c r="V34" i="38"/>
  <c r="G35" i="38"/>
  <c r="M35" i="38" s="1"/>
  <c r="I35" i="38"/>
  <c r="K35" i="38"/>
  <c r="O35" i="38"/>
  <c r="Q35" i="38"/>
  <c r="V35" i="38"/>
  <c r="G36" i="38"/>
  <c r="I36" i="38"/>
  <c r="K36" i="38"/>
  <c r="M36" i="38"/>
  <c r="O36" i="38"/>
  <c r="Q36" i="38"/>
  <c r="V36" i="38"/>
  <c r="G37" i="38"/>
  <c r="M37" i="38" s="1"/>
  <c r="I37" i="38"/>
  <c r="K37" i="38"/>
  <c r="O37" i="38"/>
  <c r="Q37" i="38"/>
  <c r="V37" i="38"/>
  <c r="G38" i="38"/>
  <c r="I38" i="38"/>
  <c r="K38" i="38"/>
  <c r="M38" i="38"/>
  <c r="O38" i="38"/>
  <c r="Q38" i="38"/>
  <c r="V38" i="38"/>
  <c r="G39" i="38"/>
  <c r="M39" i="38" s="1"/>
  <c r="I39" i="38"/>
  <c r="K39" i="38"/>
  <c r="O39" i="38"/>
  <c r="Q39" i="38"/>
  <c r="V39" i="38"/>
  <c r="G40" i="38"/>
  <c r="I40" i="38"/>
  <c r="K40" i="38"/>
  <c r="M40" i="38"/>
  <c r="O40" i="38"/>
  <c r="Q40" i="38"/>
  <c r="V40" i="38"/>
  <c r="G41" i="38"/>
  <c r="M41" i="38" s="1"/>
  <c r="I41" i="38"/>
  <c r="K41" i="38"/>
  <c r="O41" i="38"/>
  <c r="Q41" i="38"/>
  <c r="V41" i="38"/>
  <c r="G42" i="38"/>
  <c r="I42" i="38"/>
  <c r="K42" i="38"/>
  <c r="M42" i="38"/>
  <c r="O42" i="38"/>
  <c r="Q42" i="38"/>
  <c r="V42" i="38"/>
  <c r="G43" i="38"/>
  <c r="I43" i="38"/>
  <c r="K43" i="38"/>
  <c r="M43" i="38"/>
  <c r="O43" i="38"/>
  <c r="Q43" i="38"/>
  <c r="V43" i="38"/>
  <c r="G44" i="38"/>
  <c r="I44" i="38"/>
  <c r="K44" i="38"/>
  <c r="M44" i="38"/>
  <c r="O44" i="38"/>
  <c r="Q44" i="38"/>
  <c r="V44" i="38"/>
  <c r="G45" i="38"/>
  <c r="I45" i="38"/>
  <c r="K45" i="38"/>
  <c r="M45" i="38"/>
  <c r="O45" i="38"/>
  <c r="Q45" i="38"/>
  <c r="V45" i="38"/>
  <c r="G46" i="38"/>
  <c r="I46" i="38"/>
  <c r="K46" i="38"/>
  <c r="M46" i="38"/>
  <c r="O46" i="38"/>
  <c r="Q46" i="38"/>
  <c r="V46" i="38"/>
  <c r="G47" i="38"/>
  <c r="I47" i="38"/>
  <c r="K47" i="38"/>
  <c r="M47" i="38"/>
  <c r="O47" i="38"/>
  <c r="Q47" i="38"/>
  <c r="V47" i="38"/>
  <c r="G48" i="38"/>
  <c r="I48" i="38"/>
  <c r="K48" i="38"/>
  <c r="M48" i="38"/>
  <c r="O48" i="38"/>
  <c r="Q48" i="38"/>
  <c r="V48" i="38"/>
  <c r="G49" i="38"/>
  <c r="I49" i="38"/>
  <c r="K49" i="38"/>
  <c r="M49" i="38"/>
  <c r="O49" i="38"/>
  <c r="Q49" i="38"/>
  <c r="V49" i="38"/>
  <c r="G50" i="38"/>
  <c r="M50" i="38" s="1"/>
  <c r="I50" i="38"/>
  <c r="K50" i="38"/>
  <c r="O50" i="38"/>
  <c r="Q50" i="38"/>
  <c r="V50" i="38"/>
  <c r="G51" i="38"/>
  <c r="I51" i="38"/>
  <c r="K51" i="38"/>
  <c r="M51" i="38"/>
  <c r="O51" i="38"/>
  <c r="Q51" i="38"/>
  <c r="V51" i="38"/>
  <c r="G53" i="38"/>
  <c r="I53" i="38"/>
  <c r="I52" i="38" s="1"/>
  <c r="K53" i="38"/>
  <c r="M53" i="38"/>
  <c r="O53" i="38"/>
  <c r="Q53" i="38"/>
  <c r="Q52" i="38" s="1"/>
  <c r="V53" i="38"/>
  <c r="G54" i="38"/>
  <c r="G52" i="38" s="1"/>
  <c r="I54" i="38"/>
  <c r="K54" i="38"/>
  <c r="K52" i="38" s="1"/>
  <c r="O54" i="38"/>
  <c r="O52" i="38" s="1"/>
  <c r="Q54" i="38"/>
  <c r="V54" i="38"/>
  <c r="V52" i="38" s="1"/>
  <c r="G55" i="38"/>
  <c r="I55" i="38"/>
  <c r="K55" i="38"/>
  <c r="M55" i="38"/>
  <c r="O55" i="38"/>
  <c r="Q55" i="38"/>
  <c r="V55" i="38"/>
  <c r="G56" i="38"/>
  <c r="M56" i="38" s="1"/>
  <c r="I56" i="38"/>
  <c r="K56" i="38"/>
  <c r="O56" i="38"/>
  <c r="Q56" i="38"/>
  <c r="V56" i="38"/>
  <c r="G57" i="38"/>
  <c r="I57" i="38"/>
  <c r="K57" i="38"/>
  <c r="M57" i="38"/>
  <c r="O57" i="38"/>
  <c r="Q57" i="38"/>
  <c r="V57" i="38"/>
  <c r="G58" i="38"/>
  <c r="M58" i="38" s="1"/>
  <c r="I58" i="38"/>
  <c r="K58" i="38"/>
  <c r="O58" i="38"/>
  <c r="Q58" i="38"/>
  <c r="V58" i="38"/>
  <c r="G59" i="38"/>
  <c r="I59" i="38"/>
  <c r="K59" i="38"/>
  <c r="M59" i="38"/>
  <c r="O59" i="38"/>
  <c r="Q59" i="38"/>
  <c r="V59" i="38"/>
  <c r="G60" i="38"/>
  <c r="M60" i="38" s="1"/>
  <c r="I60" i="38"/>
  <c r="K60" i="38"/>
  <c r="O60" i="38"/>
  <c r="Q60" i="38"/>
  <c r="V60" i="38"/>
  <c r="G61" i="38"/>
  <c r="I61" i="38"/>
  <c r="K61" i="38"/>
  <c r="M61" i="38"/>
  <c r="O61" i="38"/>
  <c r="Q61" i="38"/>
  <c r="V61" i="38"/>
  <c r="G62" i="38"/>
  <c r="M62" i="38" s="1"/>
  <c r="I62" i="38"/>
  <c r="K62" i="38"/>
  <c r="O62" i="38"/>
  <c r="Q62" i="38"/>
  <c r="V62" i="38"/>
  <c r="G63" i="38"/>
  <c r="I63" i="38"/>
  <c r="K63" i="38"/>
  <c r="M63" i="38"/>
  <c r="O63" i="38"/>
  <c r="Q63" i="38"/>
  <c r="V63" i="38"/>
  <c r="G64" i="38"/>
  <c r="M64" i="38" s="1"/>
  <c r="I64" i="38"/>
  <c r="K64" i="38"/>
  <c r="O64" i="38"/>
  <c r="Q64" i="38"/>
  <c r="V64" i="38"/>
  <c r="G65" i="38"/>
  <c r="I65" i="38"/>
  <c r="K65" i="38"/>
  <c r="M65" i="38"/>
  <c r="O65" i="38"/>
  <c r="Q65" i="38"/>
  <c r="V65" i="38"/>
  <c r="G66" i="38"/>
  <c r="M66" i="38" s="1"/>
  <c r="I66" i="38"/>
  <c r="K66" i="38"/>
  <c r="O66" i="38"/>
  <c r="Q66" i="38"/>
  <c r="V66" i="38"/>
  <c r="G67" i="38"/>
  <c r="I67" i="38"/>
  <c r="K67" i="38"/>
  <c r="M67" i="38"/>
  <c r="O67" i="38"/>
  <c r="Q67" i="38"/>
  <c r="V67" i="38"/>
  <c r="G68" i="38"/>
  <c r="M68" i="38" s="1"/>
  <c r="I68" i="38"/>
  <c r="K68" i="38"/>
  <c r="O68" i="38"/>
  <c r="Q68" i="38"/>
  <c r="V68" i="38"/>
  <c r="G69" i="38"/>
  <c r="I69" i="38"/>
  <c r="K69" i="38"/>
  <c r="M69" i="38"/>
  <c r="O69" i="38"/>
  <c r="Q69" i="38"/>
  <c r="V69" i="38"/>
  <c r="G70" i="38"/>
  <c r="M70" i="38" s="1"/>
  <c r="I70" i="38"/>
  <c r="K70" i="38"/>
  <c r="O70" i="38"/>
  <c r="Q70" i="38"/>
  <c r="V70" i="38"/>
  <c r="G71" i="38"/>
  <c r="I71" i="38"/>
  <c r="K71" i="38"/>
  <c r="M71" i="38"/>
  <c r="O71" i="38"/>
  <c r="Q71" i="38"/>
  <c r="V71" i="38"/>
  <c r="G72" i="38"/>
  <c r="I72" i="38"/>
  <c r="K72" i="38"/>
  <c r="M72" i="38"/>
  <c r="O72" i="38"/>
  <c r="Q72" i="38"/>
  <c r="V72" i="38"/>
  <c r="G73" i="38"/>
  <c r="I73" i="38"/>
  <c r="K73" i="38"/>
  <c r="M73" i="38"/>
  <c r="O73" i="38"/>
  <c r="Q73" i="38"/>
  <c r="V73" i="38"/>
  <c r="G74" i="38"/>
  <c r="I74" i="38"/>
  <c r="K74" i="38"/>
  <c r="M74" i="38"/>
  <c r="O74" i="38"/>
  <c r="Q74" i="38"/>
  <c r="V74" i="38"/>
  <c r="G75" i="38"/>
  <c r="M75" i="38" s="1"/>
  <c r="I75" i="38"/>
  <c r="K75" i="38"/>
  <c r="O75" i="38"/>
  <c r="Q75" i="38"/>
  <c r="V75" i="38"/>
  <c r="G76" i="38"/>
  <c r="I76" i="38"/>
  <c r="K76" i="38"/>
  <c r="M76" i="38"/>
  <c r="O76" i="38"/>
  <c r="Q76" i="38"/>
  <c r="V76" i="38"/>
  <c r="G77" i="38"/>
  <c r="M77" i="38" s="1"/>
  <c r="I77" i="38"/>
  <c r="K77" i="38"/>
  <c r="O77" i="38"/>
  <c r="Q77" i="38"/>
  <c r="V77" i="38"/>
  <c r="G78" i="38"/>
  <c r="I78" i="38"/>
  <c r="K78" i="38"/>
  <c r="M78" i="38"/>
  <c r="O78" i="38"/>
  <c r="Q78" i="38"/>
  <c r="V78" i="38"/>
  <c r="G79" i="38"/>
  <c r="I79" i="38"/>
  <c r="K79" i="38"/>
  <c r="M79" i="38"/>
  <c r="O79" i="38"/>
  <c r="Q79" i="38"/>
  <c r="V79" i="38"/>
  <c r="G80" i="38"/>
  <c r="I80" i="38"/>
  <c r="K80" i="38"/>
  <c r="M80" i="38"/>
  <c r="O80" i="38"/>
  <c r="Q80" i="38"/>
  <c r="V80" i="38"/>
  <c r="G81" i="38"/>
  <c r="I81" i="38"/>
  <c r="K81" i="38"/>
  <c r="M81" i="38"/>
  <c r="O81" i="38"/>
  <c r="Q81" i="38"/>
  <c r="V81" i="38"/>
  <c r="G82" i="38"/>
  <c r="I82" i="38"/>
  <c r="K82" i="38"/>
  <c r="M82" i="38"/>
  <c r="O82" i="38"/>
  <c r="Q82" i="38"/>
  <c r="V82" i="38"/>
  <c r="G83" i="38"/>
  <c r="I83" i="38"/>
  <c r="K83" i="38"/>
  <c r="M83" i="38"/>
  <c r="O83" i="38"/>
  <c r="Q83" i="38"/>
  <c r="V83" i="38"/>
  <c r="G84" i="38"/>
  <c r="I84" i="38"/>
  <c r="K84" i="38"/>
  <c r="M84" i="38"/>
  <c r="O84" i="38"/>
  <c r="Q84" i="38"/>
  <c r="V84" i="38"/>
  <c r="G85" i="38"/>
  <c r="I85" i="38"/>
  <c r="K85" i="38"/>
  <c r="M85" i="38"/>
  <c r="O85" i="38"/>
  <c r="Q85" i="38"/>
  <c r="V85" i="38"/>
  <c r="G86" i="38"/>
  <c r="I86" i="38"/>
  <c r="K86" i="38"/>
  <c r="M86" i="38"/>
  <c r="O86" i="38"/>
  <c r="Q86" i="38"/>
  <c r="V86" i="38"/>
  <c r="G87" i="38"/>
  <c r="I87" i="38"/>
  <c r="K87" i="38"/>
  <c r="M87" i="38"/>
  <c r="O87" i="38"/>
  <c r="Q87" i="38"/>
  <c r="V87" i="38"/>
  <c r="G89" i="38"/>
  <c r="I89" i="38"/>
  <c r="I88" i="38" s="1"/>
  <c r="K89" i="38"/>
  <c r="M89" i="38"/>
  <c r="O89" i="38"/>
  <c r="Q89" i="38"/>
  <c r="Q88" i="38" s="1"/>
  <c r="V89" i="38"/>
  <c r="G90" i="38"/>
  <c r="G88" i="38" s="1"/>
  <c r="I90" i="38"/>
  <c r="K90" i="38"/>
  <c r="K88" i="38" s="1"/>
  <c r="O90" i="38"/>
  <c r="O88" i="38" s="1"/>
  <c r="Q90" i="38"/>
  <c r="V90" i="38"/>
  <c r="V88" i="38" s="1"/>
  <c r="G91" i="38"/>
  <c r="I91" i="38"/>
  <c r="K91" i="38"/>
  <c r="M91" i="38"/>
  <c r="O91" i="38"/>
  <c r="Q91" i="38"/>
  <c r="V91" i="38"/>
  <c r="G92" i="38"/>
  <c r="K92" i="38"/>
  <c r="O92" i="38"/>
  <c r="V92" i="38"/>
  <c r="G93" i="38"/>
  <c r="I93" i="38"/>
  <c r="I92" i="38" s="1"/>
  <c r="K93" i="38"/>
  <c r="M93" i="38"/>
  <c r="M92" i="38" s="1"/>
  <c r="O93" i="38"/>
  <c r="Q93" i="38"/>
  <c r="Q92" i="38" s="1"/>
  <c r="V93" i="38"/>
  <c r="G95" i="38"/>
  <c r="I95" i="38"/>
  <c r="I94" i="38" s="1"/>
  <c r="K95" i="38"/>
  <c r="M95" i="38"/>
  <c r="O95" i="38"/>
  <c r="Q95" i="38"/>
  <c r="Q94" i="38" s="1"/>
  <c r="V95" i="38"/>
  <c r="G96" i="38"/>
  <c r="G94" i="38" s="1"/>
  <c r="I96" i="38"/>
  <c r="K96" i="38"/>
  <c r="K94" i="38" s="1"/>
  <c r="O96" i="38"/>
  <c r="O94" i="38" s="1"/>
  <c r="Q96" i="38"/>
  <c r="V96" i="38"/>
  <c r="V94" i="38" s="1"/>
  <c r="G97" i="38"/>
  <c r="I97" i="38"/>
  <c r="K97" i="38"/>
  <c r="M97" i="38"/>
  <c r="O97" i="38"/>
  <c r="Q97" i="38"/>
  <c r="V97" i="38"/>
  <c r="G98" i="38"/>
  <c r="M98" i="38" s="1"/>
  <c r="I98" i="38"/>
  <c r="K98" i="38"/>
  <c r="O98" i="38"/>
  <c r="Q98" i="38"/>
  <c r="V98" i="38"/>
  <c r="G99" i="38"/>
  <c r="I99" i="38"/>
  <c r="K99" i="38"/>
  <c r="M99" i="38"/>
  <c r="O99" i="38"/>
  <c r="Q99" i="38"/>
  <c r="V99" i="38"/>
  <c r="G100" i="38"/>
  <c r="M100" i="38" s="1"/>
  <c r="I100" i="38"/>
  <c r="K100" i="38"/>
  <c r="O100" i="38"/>
  <c r="Q100" i="38"/>
  <c r="V100" i="38"/>
  <c r="G102" i="38"/>
  <c r="G101" i="38" s="1"/>
  <c r="I102" i="38"/>
  <c r="K102" i="38"/>
  <c r="K101" i="38" s="1"/>
  <c r="O102" i="38"/>
  <c r="O101" i="38" s="1"/>
  <c r="Q102" i="38"/>
  <c r="V102" i="38"/>
  <c r="V101" i="38" s="1"/>
  <c r="G103" i="38"/>
  <c r="I103" i="38"/>
  <c r="I101" i="38" s="1"/>
  <c r="K103" i="38"/>
  <c r="M103" i="38"/>
  <c r="O103" i="38"/>
  <c r="Q103" i="38"/>
  <c r="Q101" i="38" s="1"/>
  <c r="V103" i="38"/>
  <c r="G105" i="38"/>
  <c r="I105" i="38"/>
  <c r="I104" i="38" s="1"/>
  <c r="K105" i="38"/>
  <c r="M105" i="38"/>
  <c r="O105" i="38"/>
  <c r="Q105" i="38"/>
  <c r="Q104" i="38" s="1"/>
  <c r="V105" i="38"/>
  <c r="G106" i="38"/>
  <c r="G104" i="38" s="1"/>
  <c r="I106" i="38"/>
  <c r="K106" i="38"/>
  <c r="K104" i="38" s="1"/>
  <c r="O106" i="38"/>
  <c r="O104" i="38" s="1"/>
  <c r="Q106" i="38"/>
  <c r="V106" i="38"/>
  <c r="V104" i="38" s="1"/>
  <c r="G107" i="38"/>
  <c r="I107" i="38"/>
  <c r="K107" i="38"/>
  <c r="M107" i="38"/>
  <c r="O107" i="38"/>
  <c r="Q107" i="38"/>
  <c r="V107" i="38"/>
  <c r="G109" i="38"/>
  <c r="I109" i="38"/>
  <c r="I108" i="38" s="1"/>
  <c r="K109" i="38"/>
  <c r="M109" i="38"/>
  <c r="O109" i="38"/>
  <c r="Q109" i="38"/>
  <c r="Q108" i="38" s="1"/>
  <c r="V109" i="38"/>
  <c r="G110" i="38"/>
  <c r="G108" i="38" s="1"/>
  <c r="I110" i="38"/>
  <c r="K110" i="38"/>
  <c r="K108" i="38" s="1"/>
  <c r="O110" i="38"/>
  <c r="O108" i="38" s="1"/>
  <c r="Q110" i="38"/>
  <c r="V110" i="38"/>
  <c r="V108" i="38" s="1"/>
  <c r="G111" i="38"/>
  <c r="I111" i="38"/>
  <c r="K111" i="38"/>
  <c r="M111" i="38"/>
  <c r="O111" i="38"/>
  <c r="Q111" i="38"/>
  <c r="V111" i="38"/>
  <c r="G113" i="38"/>
  <c r="I113" i="38"/>
  <c r="I112" i="38" s="1"/>
  <c r="K113" i="38"/>
  <c r="M113" i="38"/>
  <c r="O113" i="38"/>
  <c r="Q113" i="38"/>
  <c r="Q112" i="38" s="1"/>
  <c r="V113" i="38"/>
  <c r="G114" i="38"/>
  <c r="G112" i="38" s="1"/>
  <c r="I114" i="38"/>
  <c r="K114" i="38"/>
  <c r="K112" i="38" s="1"/>
  <c r="O114" i="38"/>
  <c r="O112" i="38" s="1"/>
  <c r="Q114" i="38"/>
  <c r="V114" i="38"/>
  <c r="V112" i="38" s="1"/>
  <c r="G115" i="38"/>
  <c r="I115" i="38"/>
  <c r="K115" i="38"/>
  <c r="M115" i="38"/>
  <c r="O115" i="38"/>
  <c r="Q115" i="38"/>
  <c r="V115" i="38"/>
  <c r="G116" i="38"/>
  <c r="M116" i="38" s="1"/>
  <c r="I116" i="38"/>
  <c r="K116" i="38"/>
  <c r="O116" i="38"/>
  <c r="Q116" i="38"/>
  <c r="V116" i="38"/>
  <c r="AE118" i="38"/>
  <c r="AF118" i="38"/>
  <c r="G41" i="37"/>
  <c r="G9" i="37"/>
  <c r="I9" i="37"/>
  <c r="I8" i="37" s="1"/>
  <c r="K9" i="37"/>
  <c r="M9" i="37"/>
  <c r="O9" i="37"/>
  <c r="Q9" i="37"/>
  <c r="Q8" i="37" s="1"/>
  <c r="V9" i="37"/>
  <c r="G10" i="37"/>
  <c r="G8" i="37" s="1"/>
  <c r="I10" i="37"/>
  <c r="K10" i="37"/>
  <c r="K8" i="37" s="1"/>
  <c r="O10" i="37"/>
  <c r="O8" i="37" s="1"/>
  <c r="Q10" i="37"/>
  <c r="V10" i="37"/>
  <c r="V8" i="37" s="1"/>
  <c r="G11" i="37"/>
  <c r="I11" i="37"/>
  <c r="K11" i="37"/>
  <c r="M11" i="37"/>
  <c r="O11" i="37"/>
  <c r="Q11" i="37"/>
  <c r="V11" i="37"/>
  <c r="G12" i="37"/>
  <c r="M12" i="37" s="1"/>
  <c r="I12" i="37"/>
  <c r="K12" i="37"/>
  <c r="O12" i="37"/>
  <c r="Q12" i="37"/>
  <c r="V12" i="37"/>
  <c r="G13" i="37"/>
  <c r="I13" i="37"/>
  <c r="K13" i="37"/>
  <c r="M13" i="37"/>
  <c r="O13" i="37"/>
  <c r="Q13" i="37"/>
  <c r="V13" i="37"/>
  <c r="G14" i="37"/>
  <c r="M14" i="37" s="1"/>
  <c r="I14" i="37"/>
  <c r="K14" i="37"/>
  <c r="O14" i="37"/>
  <c r="Q14" i="37"/>
  <c r="V14" i="37"/>
  <c r="G15" i="37"/>
  <c r="I15" i="37"/>
  <c r="K15" i="37"/>
  <c r="M15" i="37"/>
  <c r="O15" i="37"/>
  <c r="Q15" i="37"/>
  <c r="V15" i="37"/>
  <c r="G17" i="37"/>
  <c r="I17" i="37"/>
  <c r="I16" i="37" s="1"/>
  <c r="K17" i="37"/>
  <c r="M17" i="37"/>
  <c r="O17" i="37"/>
  <c r="Q17" i="37"/>
  <c r="Q16" i="37" s="1"/>
  <c r="V17" i="37"/>
  <c r="G18" i="37"/>
  <c r="G16" i="37" s="1"/>
  <c r="I18" i="37"/>
  <c r="K18" i="37"/>
  <c r="K16" i="37" s="1"/>
  <c r="O18" i="37"/>
  <c r="O16" i="37" s="1"/>
  <c r="Q18" i="37"/>
  <c r="V18" i="37"/>
  <c r="V16" i="37" s="1"/>
  <c r="G19" i="37"/>
  <c r="I19" i="37"/>
  <c r="K19" i="37"/>
  <c r="M19" i="37"/>
  <c r="O19" i="37"/>
  <c r="Q19" i="37"/>
  <c r="V19" i="37"/>
  <c r="G20" i="37"/>
  <c r="M20" i="37" s="1"/>
  <c r="I20" i="37"/>
  <c r="K20" i="37"/>
  <c r="O20" i="37"/>
  <c r="Q20" i="37"/>
  <c r="V20" i="37"/>
  <c r="G21" i="37"/>
  <c r="I21" i="37"/>
  <c r="K21" i="37"/>
  <c r="M21" i="37"/>
  <c r="O21" i="37"/>
  <c r="Q21" i="37"/>
  <c r="V21" i="37"/>
  <c r="G22" i="37"/>
  <c r="M22" i="37" s="1"/>
  <c r="I22" i="37"/>
  <c r="K22" i="37"/>
  <c r="O22" i="37"/>
  <c r="Q22" i="37"/>
  <c r="V22" i="37"/>
  <c r="G23" i="37"/>
  <c r="I23" i="37"/>
  <c r="K23" i="37"/>
  <c r="M23" i="37"/>
  <c r="O23" i="37"/>
  <c r="Q23" i="37"/>
  <c r="V23" i="37"/>
  <c r="G24" i="37"/>
  <c r="M24" i="37" s="1"/>
  <c r="I24" i="37"/>
  <c r="K24" i="37"/>
  <c r="O24" i="37"/>
  <c r="Q24" i="37"/>
  <c r="V24" i="37"/>
  <c r="G25" i="37"/>
  <c r="I25" i="37"/>
  <c r="K25" i="37"/>
  <c r="M25" i="37"/>
  <c r="O25" i="37"/>
  <c r="Q25" i="37"/>
  <c r="V25" i="37"/>
  <c r="G26" i="37"/>
  <c r="K26" i="37"/>
  <c r="O26" i="37"/>
  <c r="V26" i="37"/>
  <c r="G27" i="37"/>
  <c r="I27" i="37"/>
  <c r="I26" i="37" s="1"/>
  <c r="K27" i="37"/>
  <c r="M27" i="37"/>
  <c r="M26" i="37" s="1"/>
  <c r="O27" i="37"/>
  <c r="Q27" i="37"/>
  <c r="Q26" i="37" s="1"/>
  <c r="V27" i="37"/>
  <c r="G29" i="37"/>
  <c r="I29" i="37"/>
  <c r="I28" i="37" s="1"/>
  <c r="K29" i="37"/>
  <c r="M29" i="37"/>
  <c r="O29" i="37"/>
  <c r="Q29" i="37"/>
  <c r="Q28" i="37" s="1"/>
  <c r="V29" i="37"/>
  <c r="G30" i="37"/>
  <c r="G28" i="37" s="1"/>
  <c r="I30" i="37"/>
  <c r="K30" i="37"/>
  <c r="K28" i="37" s="1"/>
  <c r="O30" i="37"/>
  <c r="O28" i="37" s="1"/>
  <c r="Q30" i="37"/>
  <c r="V30" i="37"/>
  <c r="V28" i="37" s="1"/>
  <c r="I31" i="37"/>
  <c r="Q31" i="37"/>
  <c r="G32" i="37"/>
  <c r="G31" i="37" s="1"/>
  <c r="I32" i="37"/>
  <c r="K32" i="37"/>
  <c r="K31" i="37" s="1"/>
  <c r="O32" i="37"/>
  <c r="O31" i="37" s="1"/>
  <c r="Q32" i="37"/>
  <c r="V32" i="37"/>
  <c r="V31" i="37" s="1"/>
  <c r="I33" i="37"/>
  <c r="Q33" i="37"/>
  <c r="G34" i="37"/>
  <c r="G33" i="37" s="1"/>
  <c r="I34" i="37"/>
  <c r="K34" i="37"/>
  <c r="K33" i="37" s="1"/>
  <c r="O34" i="37"/>
  <c r="O33" i="37" s="1"/>
  <c r="Q34" i="37"/>
  <c r="V34" i="37"/>
  <c r="V33" i="37" s="1"/>
  <c r="G36" i="37"/>
  <c r="G35" i="37" s="1"/>
  <c r="I36" i="37"/>
  <c r="K36" i="37"/>
  <c r="K35" i="37" s="1"/>
  <c r="O36" i="37"/>
  <c r="O35" i="37" s="1"/>
  <c r="Q36" i="37"/>
  <c r="V36" i="37"/>
  <c r="V35" i="37" s="1"/>
  <c r="G37" i="37"/>
  <c r="I37" i="37"/>
  <c r="I35" i="37" s="1"/>
  <c r="K37" i="37"/>
  <c r="M37" i="37"/>
  <c r="O37" i="37"/>
  <c r="Q37" i="37"/>
  <c r="Q35" i="37" s="1"/>
  <c r="V37" i="37"/>
  <c r="G38" i="37"/>
  <c r="M38" i="37" s="1"/>
  <c r="I38" i="37"/>
  <c r="K38" i="37"/>
  <c r="O38" i="37"/>
  <c r="Q38" i="37"/>
  <c r="V38" i="37"/>
  <c r="G39" i="37"/>
  <c r="I39" i="37"/>
  <c r="K39" i="37"/>
  <c r="M39" i="37"/>
  <c r="O39" i="37"/>
  <c r="Q39" i="37"/>
  <c r="V39" i="37"/>
  <c r="AE41" i="37"/>
  <c r="AF41" i="37"/>
  <c r="G41" i="36"/>
  <c r="G9" i="36"/>
  <c r="I9" i="36"/>
  <c r="I8" i="36" s="1"/>
  <c r="K9" i="36"/>
  <c r="M9" i="36"/>
  <c r="O9" i="36"/>
  <c r="Q9" i="36"/>
  <c r="Q8" i="36" s="1"/>
  <c r="V9" i="36"/>
  <c r="G10" i="36"/>
  <c r="G8" i="36" s="1"/>
  <c r="I10" i="36"/>
  <c r="K10" i="36"/>
  <c r="K8" i="36" s="1"/>
  <c r="O10" i="36"/>
  <c r="O8" i="36" s="1"/>
  <c r="Q10" i="36"/>
  <c r="V10" i="36"/>
  <c r="V8" i="36" s="1"/>
  <c r="G11" i="36"/>
  <c r="I11" i="36"/>
  <c r="K11" i="36"/>
  <c r="M11" i="36"/>
  <c r="O11" i="36"/>
  <c r="Q11" i="36"/>
  <c r="V11" i="36"/>
  <c r="G12" i="36"/>
  <c r="M12" i="36" s="1"/>
  <c r="I12" i="36"/>
  <c r="K12" i="36"/>
  <c r="O12" i="36"/>
  <c r="Q12" i="36"/>
  <c r="V12" i="36"/>
  <c r="G13" i="36"/>
  <c r="I13" i="36"/>
  <c r="K13" i="36"/>
  <c r="M13" i="36"/>
  <c r="O13" i="36"/>
  <c r="Q13" i="36"/>
  <c r="V13" i="36"/>
  <c r="G14" i="36"/>
  <c r="M14" i="36" s="1"/>
  <c r="I14" i="36"/>
  <c r="K14" i="36"/>
  <c r="O14" i="36"/>
  <c r="Q14" i="36"/>
  <c r="V14" i="36"/>
  <c r="G15" i="36"/>
  <c r="I15" i="36"/>
  <c r="K15" i="36"/>
  <c r="M15" i="36"/>
  <c r="O15" i="36"/>
  <c r="Q15" i="36"/>
  <c r="V15" i="36"/>
  <c r="G17" i="36"/>
  <c r="I17" i="36"/>
  <c r="I16" i="36" s="1"/>
  <c r="K17" i="36"/>
  <c r="M17" i="36"/>
  <c r="O17" i="36"/>
  <c r="Q17" i="36"/>
  <c r="Q16" i="36" s="1"/>
  <c r="V17" i="36"/>
  <c r="G18" i="36"/>
  <c r="G16" i="36" s="1"/>
  <c r="I18" i="36"/>
  <c r="K18" i="36"/>
  <c r="K16" i="36" s="1"/>
  <c r="O18" i="36"/>
  <c r="O16" i="36" s="1"/>
  <c r="Q18" i="36"/>
  <c r="V18" i="36"/>
  <c r="V16" i="36" s="1"/>
  <c r="G19" i="36"/>
  <c r="I19" i="36"/>
  <c r="K19" i="36"/>
  <c r="M19" i="36"/>
  <c r="O19" i="36"/>
  <c r="Q19" i="36"/>
  <c r="V19" i="36"/>
  <c r="G20" i="36"/>
  <c r="M20" i="36" s="1"/>
  <c r="I20" i="36"/>
  <c r="K20" i="36"/>
  <c r="O20" i="36"/>
  <c r="Q20" i="36"/>
  <c r="V20" i="36"/>
  <c r="G21" i="36"/>
  <c r="I21" i="36"/>
  <c r="K21" i="36"/>
  <c r="M21" i="36"/>
  <c r="O21" i="36"/>
  <c r="Q21" i="36"/>
  <c r="V21" i="36"/>
  <c r="G22" i="36"/>
  <c r="M22" i="36" s="1"/>
  <c r="I22" i="36"/>
  <c r="K22" i="36"/>
  <c r="O22" i="36"/>
  <c r="Q22" i="36"/>
  <c r="V22" i="36"/>
  <c r="G23" i="36"/>
  <c r="I23" i="36"/>
  <c r="K23" i="36"/>
  <c r="M23" i="36"/>
  <c r="O23" i="36"/>
  <c r="Q23" i="36"/>
  <c r="V23" i="36"/>
  <c r="G24" i="36"/>
  <c r="M24" i="36" s="1"/>
  <c r="I24" i="36"/>
  <c r="K24" i="36"/>
  <c r="O24" i="36"/>
  <c r="Q24" i="36"/>
  <c r="V24" i="36"/>
  <c r="G25" i="36"/>
  <c r="I25" i="36"/>
  <c r="K25" i="36"/>
  <c r="M25" i="36"/>
  <c r="O25" i="36"/>
  <c r="Q25" i="36"/>
  <c r="V25" i="36"/>
  <c r="G26" i="36"/>
  <c r="K26" i="36"/>
  <c r="O26" i="36"/>
  <c r="V26" i="36"/>
  <c r="G27" i="36"/>
  <c r="I27" i="36"/>
  <c r="I26" i="36" s="1"/>
  <c r="K27" i="36"/>
  <c r="M27" i="36"/>
  <c r="M26" i="36" s="1"/>
  <c r="O27" i="36"/>
  <c r="Q27" i="36"/>
  <c r="Q26" i="36" s="1"/>
  <c r="V27" i="36"/>
  <c r="G29" i="36"/>
  <c r="I29" i="36"/>
  <c r="I28" i="36" s="1"/>
  <c r="K29" i="36"/>
  <c r="M29" i="36"/>
  <c r="O29" i="36"/>
  <c r="Q29" i="36"/>
  <c r="Q28" i="36" s="1"/>
  <c r="V29" i="36"/>
  <c r="G30" i="36"/>
  <c r="G28" i="36" s="1"/>
  <c r="I30" i="36"/>
  <c r="K30" i="36"/>
  <c r="K28" i="36" s="1"/>
  <c r="O30" i="36"/>
  <c r="O28" i="36" s="1"/>
  <c r="Q30" i="36"/>
  <c r="V30" i="36"/>
  <c r="V28" i="36" s="1"/>
  <c r="I31" i="36"/>
  <c r="Q31" i="36"/>
  <c r="G32" i="36"/>
  <c r="G31" i="36" s="1"/>
  <c r="I32" i="36"/>
  <c r="K32" i="36"/>
  <c r="K31" i="36" s="1"/>
  <c r="O32" i="36"/>
  <c r="O31" i="36" s="1"/>
  <c r="Q32" i="36"/>
  <c r="V32" i="36"/>
  <c r="V31" i="36" s="1"/>
  <c r="I33" i="36"/>
  <c r="Q33" i="36"/>
  <c r="G34" i="36"/>
  <c r="G33" i="36" s="1"/>
  <c r="I34" i="36"/>
  <c r="K34" i="36"/>
  <c r="K33" i="36" s="1"/>
  <c r="O34" i="36"/>
  <c r="O33" i="36" s="1"/>
  <c r="Q34" i="36"/>
  <c r="V34" i="36"/>
  <c r="V33" i="36" s="1"/>
  <c r="G36" i="36"/>
  <c r="G35" i="36" s="1"/>
  <c r="I36" i="36"/>
  <c r="K36" i="36"/>
  <c r="K35" i="36" s="1"/>
  <c r="O36" i="36"/>
  <c r="O35" i="36" s="1"/>
  <c r="Q36" i="36"/>
  <c r="V36" i="36"/>
  <c r="V35" i="36" s="1"/>
  <c r="G37" i="36"/>
  <c r="I37" i="36"/>
  <c r="I35" i="36" s="1"/>
  <c r="K37" i="36"/>
  <c r="M37" i="36"/>
  <c r="O37" i="36"/>
  <c r="Q37" i="36"/>
  <c r="Q35" i="36" s="1"/>
  <c r="V37" i="36"/>
  <c r="G38" i="36"/>
  <c r="M38" i="36" s="1"/>
  <c r="I38" i="36"/>
  <c r="K38" i="36"/>
  <c r="O38" i="36"/>
  <c r="Q38" i="36"/>
  <c r="V38" i="36"/>
  <c r="G39" i="36"/>
  <c r="I39" i="36"/>
  <c r="K39" i="36"/>
  <c r="M39" i="36"/>
  <c r="O39" i="36"/>
  <c r="Q39" i="36"/>
  <c r="V39" i="36"/>
  <c r="AE41" i="36"/>
  <c r="G41" i="35"/>
  <c r="G9" i="35"/>
  <c r="I9" i="35"/>
  <c r="I8" i="35" s="1"/>
  <c r="K9" i="35"/>
  <c r="M9" i="35"/>
  <c r="O9" i="35"/>
  <c r="Q9" i="35"/>
  <c r="Q8" i="35" s="1"/>
  <c r="V9" i="35"/>
  <c r="G10" i="35"/>
  <c r="G8" i="35" s="1"/>
  <c r="I10" i="35"/>
  <c r="K10" i="35"/>
  <c r="K8" i="35" s="1"/>
  <c r="O10" i="35"/>
  <c r="O8" i="35" s="1"/>
  <c r="Q10" i="35"/>
  <c r="V10" i="35"/>
  <c r="V8" i="35" s="1"/>
  <c r="G11" i="35"/>
  <c r="I11" i="35"/>
  <c r="K11" i="35"/>
  <c r="M11" i="35"/>
  <c r="O11" i="35"/>
  <c r="Q11" i="35"/>
  <c r="V11" i="35"/>
  <c r="G12" i="35"/>
  <c r="M12" i="35" s="1"/>
  <c r="I12" i="35"/>
  <c r="K12" i="35"/>
  <c r="O12" i="35"/>
  <c r="Q12" i="35"/>
  <c r="V12" i="35"/>
  <c r="G13" i="35"/>
  <c r="I13" i="35"/>
  <c r="K13" i="35"/>
  <c r="M13" i="35"/>
  <c r="O13" i="35"/>
  <c r="Q13" i="35"/>
  <c r="V13" i="35"/>
  <c r="G14" i="35"/>
  <c r="M14" i="35" s="1"/>
  <c r="I14" i="35"/>
  <c r="K14" i="35"/>
  <c r="O14" i="35"/>
  <c r="Q14" i="35"/>
  <c r="V14" i="35"/>
  <c r="G15" i="35"/>
  <c r="I15" i="35"/>
  <c r="K15" i="35"/>
  <c r="M15" i="35"/>
  <c r="O15" i="35"/>
  <c r="Q15" i="35"/>
  <c r="V15" i="35"/>
  <c r="G17" i="35"/>
  <c r="I17" i="35"/>
  <c r="I16" i="35" s="1"/>
  <c r="K17" i="35"/>
  <c r="M17" i="35"/>
  <c r="O17" i="35"/>
  <c r="Q17" i="35"/>
  <c r="Q16" i="35" s="1"/>
  <c r="V17" i="35"/>
  <c r="G18" i="35"/>
  <c r="G16" i="35" s="1"/>
  <c r="I18" i="35"/>
  <c r="K18" i="35"/>
  <c r="K16" i="35" s="1"/>
  <c r="O18" i="35"/>
  <c r="O16" i="35" s="1"/>
  <c r="Q18" i="35"/>
  <c r="V18" i="35"/>
  <c r="V16" i="35" s="1"/>
  <c r="G19" i="35"/>
  <c r="I19" i="35"/>
  <c r="K19" i="35"/>
  <c r="M19" i="35"/>
  <c r="O19" i="35"/>
  <c r="Q19" i="35"/>
  <c r="V19" i="35"/>
  <c r="G20" i="35"/>
  <c r="M20" i="35" s="1"/>
  <c r="I20" i="35"/>
  <c r="K20" i="35"/>
  <c r="O20" i="35"/>
  <c r="Q20" i="35"/>
  <c r="V20" i="35"/>
  <c r="G21" i="35"/>
  <c r="I21" i="35"/>
  <c r="K21" i="35"/>
  <c r="M21" i="35"/>
  <c r="O21" i="35"/>
  <c r="Q21" i="35"/>
  <c r="V21" i="35"/>
  <c r="G22" i="35"/>
  <c r="M22" i="35" s="1"/>
  <c r="I22" i="35"/>
  <c r="K22" i="35"/>
  <c r="O22" i="35"/>
  <c r="Q22" i="35"/>
  <c r="V22" i="35"/>
  <c r="G23" i="35"/>
  <c r="I23" i="35"/>
  <c r="K23" i="35"/>
  <c r="M23" i="35"/>
  <c r="O23" i="35"/>
  <c r="Q23" i="35"/>
  <c r="V23" i="35"/>
  <c r="G24" i="35"/>
  <c r="M24" i="35" s="1"/>
  <c r="I24" i="35"/>
  <c r="K24" i="35"/>
  <c r="O24" i="35"/>
  <c r="Q24" i="35"/>
  <c r="V24" i="35"/>
  <c r="G25" i="35"/>
  <c r="I25" i="35"/>
  <c r="K25" i="35"/>
  <c r="M25" i="35"/>
  <c r="O25" i="35"/>
  <c r="Q25" i="35"/>
  <c r="V25" i="35"/>
  <c r="G26" i="35"/>
  <c r="K26" i="35"/>
  <c r="O26" i="35"/>
  <c r="V26" i="35"/>
  <c r="G27" i="35"/>
  <c r="I27" i="35"/>
  <c r="I26" i="35" s="1"/>
  <c r="K27" i="35"/>
  <c r="M27" i="35"/>
  <c r="M26" i="35" s="1"/>
  <c r="O27" i="35"/>
  <c r="Q27" i="35"/>
  <c r="Q26" i="35" s="1"/>
  <c r="V27" i="35"/>
  <c r="G29" i="35"/>
  <c r="I29" i="35"/>
  <c r="I28" i="35" s="1"/>
  <c r="K29" i="35"/>
  <c r="M29" i="35"/>
  <c r="O29" i="35"/>
  <c r="Q29" i="35"/>
  <c r="Q28" i="35" s="1"/>
  <c r="V29" i="35"/>
  <c r="G30" i="35"/>
  <c r="G28" i="35" s="1"/>
  <c r="I30" i="35"/>
  <c r="K30" i="35"/>
  <c r="K28" i="35" s="1"/>
  <c r="O30" i="35"/>
  <c r="O28" i="35" s="1"/>
  <c r="Q30" i="35"/>
  <c r="V30" i="35"/>
  <c r="V28" i="35" s="1"/>
  <c r="I31" i="35"/>
  <c r="Q31" i="35"/>
  <c r="G32" i="35"/>
  <c r="G31" i="35" s="1"/>
  <c r="I32" i="35"/>
  <c r="K32" i="35"/>
  <c r="K31" i="35" s="1"/>
  <c r="O32" i="35"/>
  <c r="O31" i="35" s="1"/>
  <c r="Q32" i="35"/>
  <c r="V32" i="35"/>
  <c r="V31" i="35" s="1"/>
  <c r="I33" i="35"/>
  <c r="Q33" i="35"/>
  <c r="G34" i="35"/>
  <c r="G33" i="35" s="1"/>
  <c r="I34" i="35"/>
  <c r="K34" i="35"/>
  <c r="K33" i="35" s="1"/>
  <c r="O34" i="35"/>
  <c r="O33" i="35" s="1"/>
  <c r="Q34" i="35"/>
  <c r="V34" i="35"/>
  <c r="V33" i="35" s="1"/>
  <c r="G36" i="35"/>
  <c r="G35" i="35" s="1"/>
  <c r="I36" i="35"/>
  <c r="K36" i="35"/>
  <c r="K35" i="35" s="1"/>
  <c r="O36" i="35"/>
  <c r="O35" i="35" s="1"/>
  <c r="Q36" i="35"/>
  <c r="V36" i="35"/>
  <c r="V35" i="35" s="1"/>
  <c r="G37" i="35"/>
  <c r="I37" i="35"/>
  <c r="I35" i="35" s="1"/>
  <c r="K37" i="35"/>
  <c r="M37" i="35"/>
  <c r="O37" i="35"/>
  <c r="Q37" i="35"/>
  <c r="Q35" i="35" s="1"/>
  <c r="V37" i="35"/>
  <c r="G38" i="35"/>
  <c r="M38" i="35" s="1"/>
  <c r="I38" i="35"/>
  <c r="K38" i="35"/>
  <c r="O38" i="35"/>
  <c r="Q38" i="35"/>
  <c r="V38" i="35"/>
  <c r="G39" i="35"/>
  <c r="I39" i="35"/>
  <c r="K39" i="35"/>
  <c r="M39" i="35"/>
  <c r="O39" i="35"/>
  <c r="Q39" i="35"/>
  <c r="V39" i="35"/>
  <c r="AE41" i="35"/>
  <c r="G41" i="34"/>
  <c r="G9" i="34"/>
  <c r="I9" i="34"/>
  <c r="I8" i="34" s="1"/>
  <c r="K9" i="34"/>
  <c r="M9" i="34"/>
  <c r="O9" i="34"/>
  <c r="Q9" i="34"/>
  <c r="Q8" i="34" s="1"/>
  <c r="V9" i="34"/>
  <c r="G10" i="34"/>
  <c r="G8" i="34" s="1"/>
  <c r="I10" i="34"/>
  <c r="K10" i="34"/>
  <c r="K8" i="34" s="1"/>
  <c r="O10" i="34"/>
  <c r="O8" i="34" s="1"/>
  <c r="Q10" i="34"/>
  <c r="V10" i="34"/>
  <c r="V8" i="34" s="1"/>
  <c r="G11" i="34"/>
  <c r="I11" i="34"/>
  <c r="K11" i="34"/>
  <c r="M11" i="34"/>
  <c r="O11" i="34"/>
  <c r="Q11" i="34"/>
  <c r="V11" i="34"/>
  <c r="G12" i="34"/>
  <c r="M12" i="34" s="1"/>
  <c r="I12" i="34"/>
  <c r="K12" i="34"/>
  <c r="O12" i="34"/>
  <c r="Q12" i="34"/>
  <c r="V12" i="34"/>
  <c r="G13" i="34"/>
  <c r="I13" i="34"/>
  <c r="K13" i="34"/>
  <c r="M13" i="34"/>
  <c r="O13" i="34"/>
  <c r="Q13" i="34"/>
  <c r="V13" i="34"/>
  <c r="G14" i="34"/>
  <c r="M14" i="34" s="1"/>
  <c r="I14" i="34"/>
  <c r="K14" i="34"/>
  <c r="O14" i="34"/>
  <c r="Q14" i="34"/>
  <c r="V14" i="34"/>
  <c r="G15" i="34"/>
  <c r="I15" i="34"/>
  <c r="K15" i="34"/>
  <c r="M15" i="34"/>
  <c r="O15" i="34"/>
  <c r="Q15" i="34"/>
  <c r="V15" i="34"/>
  <c r="G17" i="34"/>
  <c r="I17" i="34"/>
  <c r="I16" i="34" s="1"/>
  <c r="K17" i="34"/>
  <c r="M17" i="34"/>
  <c r="O17" i="34"/>
  <c r="Q17" i="34"/>
  <c r="Q16" i="34" s="1"/>
  <c r="V17" i="34"/>
  <c r="G18" i="34"/>
  <c r="G16" i="34" s="1"/>
  <c r="I18" i="34"/>
  <c r="K18" i="34"/>
  <c r="K16" i="34" s="1"/>
  <c r="O18" i="34"/>
  <c r="O16" i="34" s="1"/>
  <c r="Q18" i="34"/>
  <c r="V18" i="34"/>
  <c r="V16" i="34" s="1"/>
  <c r="G19" i="34"/>
  <c r="I19" i="34"/>
  <c r="K19" i="34"/>
  <c r="M19" i="34"/>
  <c r="O19" i="34"/>
  <c r="Q19" i="34"/>
  <c r="V19" i="34"/>
  <c r="G20" i="34"/>
  <c r="M20" i="34" s="1"/>
  <c r="I20" i="34"/>
  <c r="K20" i="34"/>
  <c r="O20" i="34"/>
  <c r="Q20" i="34"/>
  <c r="V20" i="34"/>
  <c r="G21" i="34"/>
  <c r="I21" i="34"/>
  <c r="K21" i="34"/>
  <c r="M21" i="34"/>
  <c r="O21" i="34"/>
  <c r="Q21" i="34"/>
  <c r="V21" i="34"/>
  <c r="G22" i="34"/>
  <c r="M22" i="34" s="1"/>
  <c r="I22" i="34"/>
  <c r="K22" i="34"/>
  <c r="O22" i="34"/>
  <c r="Q22" i="34"/>
  <c r="V22" i="34"/>
  <c r="G23" i="34"/>
  <c r="I23" i="34"/>
  <c r="K23" i="34"/>
  <c r="M23" i="34"/>
  <c r="O23" i="34"/>
  <c r="Q23" i="34"/>
  <c r="V23" i="34"/>
  <c r="G24" i="34"/>
  <c r="M24" i="34" s="1"/>
  <c r="I24" i="34"/>
  <c r="K24" i="34"/>
  <c r="O24" i="34"/>
  <c r="Q24" i="34"/>
  <c r="V24" i="34"/>
  <c r="G25" i="34"/>
  <c r="I25" i="34"/>
  <c r="K25" i="34"/>
  <c r="M25" i="34"/>
  <c r="O25" i="34"/>
  <c r="Q25" i="34"/>
  <c r="V25" i="34"/>
  <c r="G26" i="34"/>
  <c r="K26" i="34"/>
  <c r="O26" i="34"/>
  <c r="V26" i="34"/>
  <c r="G27" i="34"/>
  <c r="I27" i="34"/>
  <c r="I26" i="34" s="1"/>
  <c r="K27" i="34"/>
  <c r="M27" i="34"/>
  <c r="M26" i="34" s="1"/>
  <c r="O27" i="34"/>
  <c r="Q27" i="34"/>
  <c r="Q26" i="34" s="1"/>
  <c r="V27" i="34"/>
  <c r="G29" i="34"/>
  <c r="I29" i="34"/>
  <c r="I28" i="34" s="1"/>
  <c r="K29" i="34"/>
  <c r="M29" i="34"/>
  <c r="O29" i="34"/>
  <c r="Q29" i="34"/>
  <c r="Q28" i="34" s="1"/>
  <c r="V29" i="34"/>
  <c r="G30" i="34"/>
  <c r="G28" i="34" s="1"/>
  <c r="I30" i="34"/>
  <c r="K30" i="34"/>
  <c r="K28" i="34" s="1"/>
  <c r="O30" i="34"/>
  <c r="O28" i="34" s="1"/>
  <c r="Q30" i="34"/>
  <c r="V30" i="34"/>
  <c r="V28" i="34" s="1"/>
  <c r="I31" i="34"/>
  <c r="Q31" i="34"/>
  <c r="G32" i="34"/>
  <c r="G31" i="34" s="1"/>
  <c r="I32" i="34"/>
  <c r="K32" i="34"/>
  <c r="K31" i="34" s="1"/>
  <c r="O32" i="34"/>
  <c r="O31" i="34" s="1"/>
  <c r="Q32" i="34"/>
  <c r="V32" i="34"/>
  <c r="V31" i="34" s="1"/>
  <c r="G34" i="34"/>
  <c r="G33" i="34" s="1"/>
  <c r="I34" i="34"/>
  <c r="I33" i="34" s="1"/>
  <c r="K34" i="34"/>
  <c r="K33" i="34" s="1"/>
  <c r="M34" i="34"/>
  <c r="M33" i="34" s="1"/>
  <c r="O34" i="34"/>
  <c r="O33" i="34" s="1"/>
  <c r="Q34" i="34"/>
  <c r="Q33" i="34" s="1"/>
  <c r="V34" i="34"/>
  <c r="V33" i="34" s="1"/>
  <c r="G36" i="34"/>
  <c r="I36" i="34"/>
  <c r="I35" i="34" s="1"/>
  <c r="K36" i="34"/>
  <c r="M36" i="34"/>
  <c r="O36" i="34"/>
  <c r="Q36" i="34"/>
  <c r="Q35" i="34" s="1"/>
  <c r="V36" i="34"/>
  <c r="G37" i="34"/>
  <c r="M37" i="34" s="1"/>
  <c r="I37" i="34"/>
  <c r="K37" i="34"/>
  <c r="K35" i="34" s="1"/>
  <c r="O37" i="34"/>
  <c r="O35" i="34" s="1"/>
  <c r="Q37" i="34"/>
  <c r="V37" i="34"/>
  <c r="V35" i="34" s="1"/>
  <c r="G38" i="34"/>
  <c r="I38" i="34"/>
  <c r="K38" i="34"/>
  <c r="M38" i="34"/>
  <c r="O38" i="34"/>
  <c r="Q38" i="34"/>
  <c r="V38" i="34"/>
  <c r="G39" i="34"/>
  <c r="M39" i="34" s="1"/>
  <c r="I39" i="34"/>
  <c r="K39" i="34"/>
  <c r="O39" i="34"/>
  <c r="Q39" i="34"/>
  <c r="V39" i="34"/>
  <c r="AE41" i="34"/>
  <c r="AF41" i="34"/>
  <c r="G41" i="33"/>
  <c r="G9" i="33"/>
  <c r="I9" i="33"/>
  <c r="I8" i="33" s="1"/>
  <c r="K9" i="33"/>
  <c r="M9" i="33"/>
  <c r="O9" i="33"/>
  <c r="Q9" i="33"/>
  <c r="Q8" i="33" s="1"/>
  <c r="V9" i="33"/>
  <c r="G10" i="33"/>
  <c r="G8" i="33" s="1"/>
  <c r="I10" i="33"/>
  <c r="K10" i="33"/>
  <c r="K8" i="33" s="1"/>
  <c r="O10" i="33"/>
  <c r="O8" i="33" s="1"/>
  <c r="Q10" i="33"/>
  <c r="V10" i="33"/>
  <c r="V8" i="33" s="1"/>
  <c r="G11" i="33"/>
  <c r="I11" i="33"/>
  <c r="K11" i="33"/>
  <c r="M11" i="33"/>
  <c r="O11" i="33"/>
  <c r="Q11" i="33"/>
  <c r="V11" i="33"/>
  <c r="G12" i="33"/>
  <c r="M12" i="33" s="1"/>
  <c r="I12" i="33"/>
  <c r="K12" i="33"/>
  <c r="O12" i="33"/>
  <c r="Q12" i="33"/>
  <c r="V12" i="33"/>
  <c r="G13" i="33"/>
  <c r="I13" i="33"/>
  <c r="K13" i="33"/>
  <c r="M13" i="33"/>
  <c r="O13" i="33"/>
  <c r="Q13" i="33"/>
  <c r="V13" i="33"/>
  <c r="G14" i="33"/>
  <c r="M14" i="33" s="1"/>
  <c r="I14" i="33"/>
  <c r="K14" i="33"/>
  <c r="O14" i="33"/>
  <c r="Q14" i="33"/>
  <c r="V14" i="33"/>
  <c r="G15" i="33"/>
  <c r="I15" i="33"/>
  <c r="K15" i="33"/>
  <c r="M15" i="33"/>
  <c r="O15" i="33"/>
  <c r="Q15" i="33"/>
  <c r="V15" i="33"/>
  <c r="G17" i="33"/>
  <c r="I17" i="33"/>
  <c r="I16" i="33" s="1"/>
  <c r="K17" i="33"/>
  <c r="M17" i="33"/>
  <c r="O17" i="33"/>
  <c r="Q17" i="33"/>
  <c r="Q16" i="33" s="1"/>
  <c r="V17" i="33"/>
  <c r="G18" i="33"/>
  <c r="G16" i="33" s="1"/>
  <c r="I18" i="33"/>
  <c r="K18" i="33"/>
  <c r="K16" i="33" s="1"/>
  <c r="O18" i="33"/>
  <c r="O16" i="33" s="1"/>
  <c r="Q18" i="33"/>
  <c r="V18" i="33"/>
  <c r="V16" i="33" s="1"/>
  <c r="G19" i="33"/>
  <c r="I19" i="33"/>
  <c r="K19" i="33"/>
  <c r="M19" i="33"/>
  <c r="O19" i="33"/>
  <c r="Q19" i="33"/>
  <c r="V19" i="33"/>
  <c r="G20" i="33"/>
  <c r="M20" i="33" s="1"/>
  <c r="I20" i="33"/>
  <c r="K20" i="33"/>
  <c r="O20" i="33"/>
  <c r="Q20" i="33"/>
  <c r="V20" i="33"/>
  <c r="G21" i="33"/>
  <c r="I21" i="33"/>
  <c r="K21" i="33"/>
  <c r="M21" i="33"/>
  <c r="O21" i="33"/>
  <c r="Q21" i="33"/>
  <c r="V21" i="33"/>
  <c r="G22" i="33"/>
  <c r="M22" i="33" s="1"/>
  <c r="I22" i="33"/>
  <c r="K22" i="33"/>
  <c r="O22" i="33"/>
  <c r="Q22" i="33"/>
  <c r="V22" i="33"/>
  <c r="G23" i="33"/>
  <c r="I23" i="33"/>
  <c r="K23" i="33"/>
  <c r="M23" i="33"/>
  <c r="O23" i="33"/>
  <c r="Q23" i="33"/>
  <c r="V23" i="33"/>
  <c r="G24" i="33"/>
  <c r="M24" i="33" s="1"/>
  <c r="I24" i="33"/>
  <c r="K24" i="33"/>
  <c r="O24" i="33"/>
  <c r="Q24" i="33"/>
  <c r="V24" i="33"/>
  <c r="G25" i="33"/>
  <c r="I25" i="33"/>
  <c r="K25" i="33"/>
  <c r="M25" i="33"/>
  <c r="O25" i="33"/>
  <c r="Q25" i="33"/>
  <c r="V25" i="33"/>
  <c r="G26" i="33"/>
  <c r="K26" i="33"/>
  <c r="O26" i="33"/>
  <c r="V26" i="33"/>
  <c r="G27" i="33"/>
  <c r="I27" i="33"/>
  <c r="I26" i="33" s="1"/>
  <c r="K27" i="33"/>
  <c r="M27" i="33"/>
  <c r="M26" i="33" s="1"/>
  <c r="O27" i="33"/>
  <c r="Q27" i="33"/>
  <c r="Q26" i="33" s="1"/>
  <c r="V27" i="33"/>
  <c r="G29" i="33"/>
  <c r="I29" i="33"/>
  <c r="I28" i="33" s="1"/>
  <c r="K29" i="33"/>
  <c r="M29" i="33"/>
  <c r="O29" i="33"/>
  <c r="Q29" i="33"/>
  <c r="Q28" i="33" s="1"/>
  <c r="V29" i="33"/>
  <c r="G30" i="33"/>
  <c r="G28" i="33" s="1"/>
  <c r="I30" i="33"/>
  <c r="K30" i="33"/>
  <c r="K28" i="33" s="1"/>
  <c r="O30" i="33"/>
  <c r="O28" i="33" s="1"/>
  <c r="Q30" i="33"/>
  <c r="V30" i="33"/>
  <c r="V28" i="33" s="1"/>
  <c r="I31" i="33"/>
  <c r="Q31" i="33"/>
  <c r="G32" i="33"/>
  <c r="G31" i="33" s="1"/>
  <c r="I32" i="33"/>
  <c r="K32" i="33"/>
  <c r="K31" i="33" s="1"/>
  <c r="O32" i="33"/>
  <c r="O31" i="33" s="1"/>
  <c r="Q32" i="33"/>
  <c r="V32" i="33"/>
  <c r="V31" i="33" s="1"/>
  <c r="I33" i="33"/>
  <c r="Q33" i="33"/>
  <c r="G34" i="33"/>
  <c r="G33" i="33" s="1"/>
  <c r="I34" i="33"/>
  <c r="K34" i="33"/>
  <c r="K33" i="33" s="1"/>
  <c r="O34" i="33"/>
  <c r="O33" i="33" s="1"/>
  <c r="Q34" i="33"/>
  <c r="V34" i="33"/>
  <c r="V33" i="33" s="1"/>
  <c r="G36" i="33"/>
  <c r="G35" i="33" s="1"/>
  <c r="I36" i="33"/>
  <c r="K36" i="33"/>
  <c r="K35" i="33" s="1"/>
  <c r="O36" i="33"/>
  <c r="O35" i="33" s="1"/>
  <c r="Q36" i="33"/>
  <c r="V36" i="33"/>
  <c r="V35" i="33" s="1"/>
  <c r="G37" i="33"/>
  <c r="I37" i="33"/>
  <c r="I35" i="33" s="1"/>
  <c r="K37" i="33"/>
  <c r="M37" i="33"/>
  <c r="O37" i="33"/>
  <c r="Q37" i="33"/>
  <c r="Q35" i="33" s="1"/>
  <c r="V37" i="33"/>
  <c r="G38" i="33"/>
  <c r="M38" i="33" s="1"/>
  <c r="I38" i="33"/>
  <c r="K38" i="33"/>
  <c r="O38" i="33"/>
  <c r="Q38" i="33"/>
  <c r="V38" i="33"/>
  <c r="G39" i="33"/>
  <c r="I39" i="33"/>
  <c r="K39" i="33"/>
  <c r="M39" i="33"/>
  <c r="O39" i="33"/>
  <c r="Q39" i="33"/>
  <c r="V39" i="33"/>
  <c r="AE41" i="33"/>
  <c r="AF41" i="33"/>
  <c r="G41" i="32"/>
  <c r="G8" i="32"/>
  <c r="K8" i="32"/>
  <c r="O8" i="32"/>
  <c r="V8" i="32"/>
  <c r="G9" i="32"/>
  <c r="I9" i="32"/>
  <c r="I8" i="32" s="1"/>
  <c r="K9" i="32"/>
  <c r="M9" i="32"/>
  <c r="M8" i="32" s="1"/>
  <c r="O9" i="32"/>
  <c r="Q9" i="32"/>
  <c r="Q8" i="32" s="1"/>
  <c r="V9" i="32"/>
  <c r="G10" i="32"/>
  <c r="K10" i="32"/>
  <c r="O10" i="32"/>
  <c r="V10" i="32"/>
  <c r="G11" i="32"/>
  <c r="I11" i="32"/>
  <c r="I10" i="32" s="1"/>
  <c r="K11" i="32"/>
  <c r="M11" i="32"/>
  <c r="M10" i="32" s="1"/>
  <c r="O11" i="32"/>
  <c r="Q11" i="32"/>
  <c r="Q10" i="32" s="1"/>
  <c r="V11" i="32"/>
  <c r="G13" i="32"/>
  <c r="I13" i="32"/>
  <c r="I12" i="32" s="1"/>
  <c r="K13" i="32"/>
  <c r="M13" i="32"/>
  <c r="O13" i="32"/>
  <c r="Q13" i="32"/>
  <c r="Q12" i="32" s="1"/>
  <c r="V13" i="32"/>
  <c r="G14" i="32"/>
  <c r="G12" i="32" s="1"/>
  <c r="I14" i="32"/>
  <c r="K14" i="32"/>
  <c r="K12" i="32" s="1"/>
  <c r="O14" i="32"/>
  <c r="O12" i="32" s="1"/>
  <c r="Q14" i="32"/>
  <c r="V14" i="32"/>
  <c r="V12" i="32" s="1"/>
  <c r="G15" i="32"/>
  <c r="I15" i="32"/>
  <c r="K15" i="32"/>
  <c r="M15" i="32"/>
  <c r="O15" i="32"/>
  <c r="Q15" i="32"/>
  <c r="V15" i="32"/>
  <c r="G17" i="32"/>
  <c r="I17" i="32"/>
  <c r="I16" i="32" s="1"/>
  <c r="K17" i="32"/>
  <c r="M17" i="32"/>
  <c r="O17" i="32"/>
  <c r="Q17" i="32"/>
  <c r="Q16" i="32" s="1"/>
  <c r="V17" i="32"/>
  <c r="G19" i="32"/>
  <c r="G16" i="32" s="1"/>
  <c r="I19" i="32"/>
  <c r="K19" i="32"/>
  <c r="K16" i="32" s="1"/>
  <c r="O19" i="32"/>
  <c r="O16" i="32" s="1"/>
  <c r="Q19" i="32"/>
  <c r="V19" i="32"/>
  <c r="V16" i="32" s="1"/>
  <c r="G22" i="32"/>
  <c r="G21" i="32" s="1"/>
  <c r="I22" i="32"/>
  <c r="K22" i="32"/>
  <c r="K21" i="32" s="1"/>
  <c r="O22" i="32"/>
  <c r="O21" i="32" s="1"/>
  <c r="Q22" i="32"/>
  <c r="V22" i="32"/>
  <c r="V21" i="32" s="1"/>
  <c r="G23" i="32"/>
  <c r="I23" i="32"/>
  <c r="I21" i="32" s="1"/>
  <c r="K23" i="32"/>
  <c r="M23" i="32"/>
  <c r="O23" i="32"/>
  <c r="Q23" i="32"/>
  <c r="Q21" i="32" s="1"/>
  <c r="V23" i="32"/>
  <c r="G24" i="32"/>
  <c r="K24" i="32"/>
  <c r="O24" i="32"/>
  <c r="V24" i="32"/>
  <c r="G25" i="32"/>
  <c r="I25" i="32"/>
  <c r="I24" i="32" s="1"/>
  <c r="K25" i="32"/>
  <c r="M25" i="32"/>
  <c r="M24" i="32" s="1"/>
  <c r="O25" i="32"/>
  <c r="Q25" i="32"/>
  <c r="Q24" i="32" s="1"/>
  <c r="V25" i="32"/>
  <c r="G26" i="32"/>
  <c r="K26" i="32"/>
  <c r="O26" i="32"/>
  <c r="V26" i="32"/>
  <c r="G27" i="32"/>
  <c r="I27" i="32"/>
  <c r="I26" i="32" s="1"/>
  <c r="K27" i="32"/>
  <c r="M27" i="32"/>
  <c r="M26" i="32" s="1"/>
  <c r="O27" i="32"/>
  <c r="Q27" i="32"/>
  <c r="Q26" i="32" s="1"/>
  <c r="V27" i="32"/>
  <c r="G29" i="32"/>
  <c r="I29" i="32"/>
  <c r="I28" i="32" s="1"/>
  <c r="K29" i="32"/>
  <c r="M29" i="32"/>
  <c r="O29" i="32"/>
  <c r="Q29" i="32"/>
  <c r="Q28" i="32" s="1"/>
  <c r="V29" i="32"/>
  <c r="G30" i="32"/>
  <c r="G28" i="32" s="1"/>
  <c r="I30" i="32"/>
  <c r="K30" i="32"/>
  <c r="K28" i="32" s="1"/>
  <c r="O30" i="32"/>
  <c r="O28" i="32" s="1"/>
  <c r="Q30" i="32"/>
  <c r="V30" i="32"/>
  <c r="V28" i="32" s="1"/>
  <c r="G31" i="32"/>
  <c r="I31" i="32"/>
  <c r="K31" i="32"/>
  <c r="M31" i="32"/>
  <c r="O31" i="32"/>
  <c r="Q31" i="32"/>
  <c r="V31" i="32"/>
  <c r="G32" i="32"/>
  <c r="M32" i="32" s="1"/>
  <c r="I32" i="32"/>
  <c r="K32" i="32"/>
  <c r="O32" i="32"/>
  <c r="Q32" i="32"/>
  <c r="V32" i="32"/>
  <c r="G33" i="32"/>
  <c r="I33" i="32"/>
  <c r="K33" i="32"/>
  <c r="M33" i="32"/>
  <c r="O33" i="32"/>
  <c r="Q33" i="32"/>
  <c r="V33" i="32"/>
  <c r="G34" i="32"/>
  <c r="M34" i="32" s="1"/>
  <c r="I34" i="32"/>
  <c r="K34" i="32"/>
  <c r="O34" i="32"/>
  <c r="Q34" i="32"/>
  <c r="V34" i="32"/>
  <c r="G35" i="32"/>
  <c r="I35" i="32"/>
  <c r="K35" i="32"/>
  <c r="M35" i="32"/>
  <c r="O35" i="32"/>
  <c r="Q35" i="32"/>
  <c r="V35" i="32"/>
  <c r="G37" i="32"/>
  <c r="I37" i="32"/>
  <c r="I36" i="32" s="1"/>
  <c r="K37" i="32"/>
  <c r="M37" i="32"/>
  <c r="O37" i="32"/>
  <c r="Q37" i="32"/>
  <c r="Q36" i="32" s="1"/>
  <c r="V37" i="32"/>
  <c r="G38" i="32"/>
  <c r="G36" i="32" s="1"/>
  <c r="I38" i="32"/>
  <c r="K38" i="32"/>
  <c r="K36" i="32" s="1"/>
  <c r="O38" i="32"/>
  <c r="O36" i="32" s="1"/>
  <c r="Q38" i="32"/>
  <c r="V38" i="32"/>
  <c r="V36" i="32" s="1"/>
  <c r="G39" i="32"/>
  <c r="I39" i="32"/>
  <c r="K39" i="32"/>
  <c r="M39" i="32"/>
  <c r="O39" i="32"/>
  <c r="Q39" i="32"/>
  <c r="V39" i="32"/>
  <c r="AE41" i="32"/>
  <c r="G74" i="31"/>
  <c r="BA52" i="31"/>
  <c r="G9" i="31"/>
  <c r="I9" i="31"/>
  <c r="I8" i="31" s="1"/>
  <c r="K9" i="31"/>
  <c r="M9" i="31"/>
  <c r="O9" i="31"/>
  <c r="Q9" i="31"/>
  <c r="Q8" i="31" s="1"/>
  <c r="V9" i="31"/>
  <c r="G10" i="31"/>
  <c r="M10" i="31" s="1"/>
  <c r="I10" i="31"/>
  <c r="K10" i="31"/>
  <c r="K8" i="31" s="1"/>
  <c r="O10" i="31"/>
  <c r="O8" i="31" s="1"/>
  <c r="Q10" i="31"/>
  <c r="V10" i="31"/>
  <c r="V8" i="31" s="1"/>
  <c r="G12" i="31"/>
  <c r="I12" i="31"/>
  <c r="K12" i="31"/>
  <c r="M12" i="31"/>
  <c r="O12" i="31"/>
  <c r="Q12" i="31"/>
  <c r="V12" i="31"/>
  <c r="G13" i="31"/>
  <c r="M13" i="31" s="1"/>
  <c r="I13" i="31"/>
  <c r="K13" i="31"/>
  <c r="O13" i="31"/>
  <c r="Q13" i="31"/>
  <c r="V13" i="31"/>
  <c r="G14" i="31"/>
  <c r="I14" i="31"/>
  <c r="K14" i="31"/>
  <c r="M14" i="31"/>
  <c r="O14" i="31"/>
  <c r="Q14" i="31"/>
  <c r="V14" i="31"/>
  <c r="G15" i="31"/>
  <c r="M15" i="31" s="1"/>
  <c r="I15" i="31"/>
  <c r="K15" i="31"/>
  <c r="O15" i="31"/>
  <c r="Q15" i="31"/>
  <c r="V15" i="31"/>
  <c r="G16" i="31"/>
  <c r="I16" i="31"/>
  <c r="K16" i="31"/>
  <c r="M16" i="31"/>
  <c r="O16" i="31"/>
  <c r="Q16" i="31"/>
  <c r="V16" i="31"/>
  <c r="G17" i="31"/>
  <c r="M17" i="31" s="1"/>
  <c r="I17" i="31"/>
  <c r="K17" i="31"/>
  <c r="O17" i="31"/>
  <c r="Q17" i="31"/>
  <c r="V17" i="31"/>
  <c r="G18" i="31"/>
  <c r="I18" i="31"/>
  <c r="K18" i="31"/>
  <c r="M18" i="31"/>
  <c r="O18" i="31"/>
  <c r="Q18" i="31"/>
  <c r="V18" i="31"/>
  <c r="G19" i="31"/>
  <c r="M19" i="31" s="1"/>
  <c r="I19" i="31"/>
  <c r="K19" i="31"/>
  <c r="O19" i="31"/>
  <c r="Q19" i="31"/>
  <c r="V19" i="31"/>
  <c r="G20" i="31"/>
  <c r="I20" i="31"/>
  <c r="K20" i="31"/>
  <c r="M20" i="31"/>
  <c r="O20" i="31"/>
  <c r="Q20" i="31"/>
  <c r="V20" i="31"/>
  <c r="G21" i="31"/>
  <c r="M21" i="31" s="1"/>
  <c r="I21" i="31"/>
  <c r="K21" i="31"/>
  <c r="O21" i="31"/>
  <c r="Q21" i="31"/>
  <c r="V21" i="31"/>
  <c r="G22" i="31"/>
  <c r="I22" i="31"/>
  <c r="K22" i="31"/>
  <c r="M22" i="31"/>
  <c r="O22" i="31"/>
  <c r="Q22" i="31"/>
  <c r="V22" i="31"/>
  <c r="G23" i="31"/>
  <c r="M23" i="31" s="1"/>
  <c r="I23" i="31"/>
  <c r="K23" i="31"/>
  <c r="O23" i="31"/>
  <c r="Q23" i="31"/>
  <c r="V23" i="31"/>
  <c r="G24" i="31"/>
  <c r="I24" i="31"/>
  <c r="K24" i="31"/>
  <c r="M24" i="31"/>
  <c r="O24" i="31"/>
  <c r="Q24" i="31"/>
  <c r="V24" i="31"/>
  <c r="G25" i="31"/>
  <c r="M25" i="31" s="1"/>
  <c r="I25" i="31"/>
  <c r="K25" i="31"/>
  <c r="O25" i="31"/>
  <c r="Q25" i="31"/>
  <c r="V25" i="31"/>
  <c r="G27" i="31"/>
  <c r="G26" i="31" s="1"/>
  <c r="I27" i="31"/>
  <c r="K27" i="31"/>
  <c r="K26" i="31" s="1"/>
  <c r="O27" i="31"/>
  <c r="O26" i="31" s="1"/>
  <c r="Q27" i="31"/>
  <c r="V27" i="31"/>
  <c r="V26" i="31" s="1"/>
  <c r="G28" i="31"/>
  <c r="I28" i="31"/>
  <c r="I26" i="31" s="1"/>
  <c r="K28" i="31"/>
  <c r="M28" i="31"/>
  <c r="O28" i="31"/>
  <c r="Q28" i="31"/>
  <c r="Q26" i="31" s="1"/>
  <c r="V28" i="31"/>
  <c r="G29" i="31"/>
  <c r="M29" i="31" s="1"/>
  <c r="I29" i="31"/>
  <c r="K29" i="31"/>
  <c r="O29" i="31"/>
  <c r="Q29" i="31"/>
  <c r="V29" i="31"/>
  <c r="G30" i="31"/>
  <c r="I30" i="31"/>
  <c r="K30" i="31"/>
  <c r="M30" i="31"/>
  <c r="O30" i="31"/>
  <c r="Q30" i="31"/>
  <c r="V30" i="31"/>
  <c r="G31" i="31"/>
  <c r="M31" i="31" s="1"/>
  <c r="I31" i="31"/>
  <c r="K31" i="31"/>
  <c r="O31" i="31"/>
  <c r="Q31" i="31"/>
  <c r="V31" i="31"/>
  <c r="G32" i="31"/>
  <c r="I32" i="31"/>
  <c r="K32" i="31"/>
  <c r="M32" i="31"/>
  <c r="O32" i="31"/>
  <c r="Q32" i="31"/>
  <c r="V32" i="31"/>
  <c r="G33" i="31"/>
  <c r="M33" i="31" s="1"/>
  <c r="I33" i="31"/>
  <c r="K33" i="31"/>
  <c r="O33" i="31"/>
  <c r="Q33" i="31"/>
  <c r="V33" i="31"/>
  <c r="G43" i="31"/>
  <c r="I43" i="31"/>
  <c r="K43" i="31"/>
  <c r="M43" i="31"/>
  <c r="O43" i="31"/>
  <c r="Q43" i="31"/>
  <c r="V43" i="31"/>
  <c r="G55" i="31"/>
  <c r="M55" i="31" s="1"/>
  <c r="I55" i="31"/>
  <c r="K55" i="31"/>
  <c r="O55" i="31"/>
  <c r="Q55" i="31"/>
  <c r="V55" i="31"/>
  <c r="G56" i="31"/>
  <c r="I56" i="31"/>
  <c r="K56" i="31"/>
  <c r="M56" i="31"/>
  <c r="O56" i="31"/>
  <c r="Q56" i="31"/>
  <c r="V56" i="31"/>
  <c r="G57" i="31"/>
  <c r="M57" i="31" s="1"/>
  <c r="I57" i="31"/>
  <c r="K57" i="31"/>
  <c r="O57" i="31"/>
  <c r="Q57" i="31"/>
  <c r="V57" i="31"/>
  <c r="G59" i="31"/>
  <c r="G58" i="31" s="1"/>
  <c r="I59" i="31"/>
  <c r="I58" i="31" s="1"/>
  <c r="K59" i="31"/>
  <c r="K58" i="31" s="1"/>
  <c r="O59" i="31"/>
  <c r="O58" i="31" s="1"/>
  <c r="Q59" i="31"/>
  <c r="Q58" i="31" s="1"/>
  <c r="V59" i="31"/>
  <c r="V58" i="31" s="1"/>
  <c r="G61" i="31"/>
  <c r="G60" i="31" s="1"/>
  <c r="I61" i="31"/>
  <c r="I60" i="31" s="1"/>
  <c r="K61" i="31"/>
  <c r="K60" i="31" s="1"/>
  <c r="M61" i="31"/>
  <c r="O61" i="31"/>
  <c r="O60" i="31" s="1"/>
  <c r="Q61" i="31"/>
  <c r="Q60" i="31" s="1"/>
  <c r="V61" i="31"/>
  <c r="V60" i="31" s="1"/>
  <c r="G62" i="31"/>
  <c r="M62" i="31" s="1"/>
  <c r="I62" i="31"/>
  <c r="K62" i="31"/>
  <c r="O62" i="31"/>
  <c r="Q62" i="31"/>
  <c r="V62" i="31"/>
  <c r="G63" i="31"/>
  <c r="I63" i="31"/>
  <c r="K63" i="31"/>
  <c r="M63" i="31"/>
  <c r="O63" i="31"/>
  <c r="Q63" i="31"/>
  <c r="V63" i="31"/>
  <c r="G64" i="31"/>
  <c r="M64" i="31" s="1"/>
  <c r="I64" i="31"/>
  <c r="K64" i="31"/>
  <c r="O64" i="31"/>
  <c r="Q64" i="31"/>
  <c r="V64" i="31"/>
  <c r="G65" i="31"/>
  <c r="I65" i="31"/>
  <c r="K65" i="31"/>
  <c r="M65" i="31"/>
  <c r="O65" i="31"/>
  <c r="Q65" i="31"/>
  <c r="V65" i="31"/>
  <c r="G66" i="31"/>
  <c r="I66" i="31"/>
  <c r="K66" i="31"/>
  <c r="M66" i="31"/>
  <c r="O66" i="31"/>
  <c r="Q66" i="31"/>
  <c r="V66" i="31"/>
  <c r="G67" i="31"/>
  <c r="I67" i="31"/>
  <c r="K67" i="31"/>
  <c r="M67" i="31"/>
  <c r="O67" i="31"/>
  <c r="Q67" i="31"/>
  <c r="V67" i="31"/>
  <c r="G68" i="31"/>
  <c r="I68" i="31"/>
  <c r="K68" i="31"/>
  <c r="M68" i="31"/>
  <c r="O68" i="31"/>
  <c r="Q68" i="31"/>
  <c r="V68" i="31"/>
  <c r="G70" i="31"/>
  <c r="I70" i="31"/>
  <c r="I69" i="31" s="1"/>
  <c r="K70" i="31"/>
  <c r="M70" i="31"/>
  <c r="O70" i="31"/>
  <c r="Q70" i="31"/>
  <c r="Q69" i="31" s="1"/>
  <c r="V70" i="31"/>
  <c r="G71" i="31"/>
  <c r="M71" i="31" s="1"/>
  <c r="I71" i="31"/>
  <c r="K71" i="31"/>
  <c r="K69" i="31" s="1"/>
  <c r="O71" i="31"/>
  <c r="O69" i="31" s="1"/>
  <c r="Q71" i="31"/>
  <c r="V71" i="31"/>
  <c r="V69" i="31" s="1"/>
  <c r="G72" i="31"/>
  <c r="I72" i="31"/>
  <c r="K72" i="31"/>
  <c r="M72" i="31"/>
  <c r="O72" i="31"/>
  <c r="Q72" i="31"/>
  <c r="V72" i="31"/>
  <c r="AE74" i="31"/>
  <c r="AF74" i="31"/>
  <c r="G100" i="30"/>
  <c r="I8" i="30"/>
  <c r="Q8" i="30"/>
  <c r="G9" i="30"/>
  <c r="G8" i="30" s="1"/>
  <c r="I9" i="30"/>
  <c r="K9" i="30"/>
  <c r="K8" i="30" s="1"/>
  <c r="O9" i="30"/>
  <c r="O8" i="30" s="1"/>
  <c r="Q9" i="30"/>
  <c r="V9" i="30"/>
  <c r="V8" i="30" s="1"/>
  <c r="G11" i="30"/>
  <c r="G10" i="30" s="1"/>
  <c r="I11" i="30"/>
  <c r="K11" i="30"/>
  <c r="K10" i="30" s="1"/>
  <c r="O11" i="30"/>
  <c r="O10" i="30" s="1"/>
  <c r="Q11" i="30"/>
  <c r="V11" i="30"/>
  <c r="V10" i="30" s="1"/>
  <c r="G12" i="30"/>
  <c r="I12" i="30"/>
  <c r="I10" i="30" s="1"/>
  <c r="K12" i="30"/>
  <c r="M12" i="30"/>
  <c r="O12" i="30"/>
  <c r="Q12" i="30"/>
  <c r="Q10" i="30" s="1"/>
  <c r="V12" i="30"/>
  <c r="G13" i="30"/>
  <c r="M13" i="30" s="1"/>
  <c r="I13" i="30"/>
  <c r="K13" i="30"/>
  <c r="O13" i="30"/>
  <c r="Q13" i="30"/>
  <c r="V13" i="30"/>
  <c r="G14" i="30"/>
  <c r="I14" i="30"/>
  <c r="K14" i="30"/>
  <c r="M14" i="30"/>
  <c r="O14" i="30"/>
  <c r="Q14" i="30"/>
  <c r="V14" i="30"/>
  <c r="G15" i="30"/>
  <c r="M15" i="30" s="1"/>
  <c r="I15" i="30"/>
  <c r="K15" i="30"/>
  <c r="O15" i="30"/>
  <c r="Q15" i="30"/>
  <c r="V15" i="30"/>
  <c r="G16" i="30"/>
  <c r="I16" i="30"/>
  <c r="K16" i="30"/>
  <c r="M16" i="30"/>
  <c r="O16" i="30"/>
  <c r="Q16" i="30"/>
  <c r="V16" i="30"/>
  <c r="G17" i="30"/>
  <c r="M17" i="30" s="1"/>
  <c r="I17" i="30"/>
  <c r="K17" i="30"/>
  <c r="O17" i="30"/>
  <c r="Q17" i="30"/>
  <c r="V17" i="30"/>
  <c r="G18" i="30"/>
  <c r="I18" i="30"/>
  <c r="K18" i="30"/>
  <c r="M18" i="30"/>
  <c r="O18" i="30"/>
  <c r="Q18" i="30"/>
  <c r="V18" i="30"/>
  <c r="G19" i="30"/>
  <c r="M19" i="30" s="1"/>
  <c r="I19" i="30"/>
  <c r="K19" i="30"/>
  <c r="O19" i="30"/>
  <c r="Q19" i="30"/>
  <c r="V19" i="30"/>
  <c r="G20" i="30"/>
  <c r="I20" i="30"/>
  <c r="K20" i="30"/>
  <c r="M20" i="30"/>
  <c r="O20" i="30"/>
  <c r="Q20" i="30"/>
  <c r="V20" i="30"/>
  <c r="G21" i="30"/>
  <c r="M21" i="30" s="1"/>
  <c r="I21" i="30"/>
  <c r="K21" i="30"/>
  <c r="O21" i="30"/>
  <c r="Q21" i="30"/>
  <c r="V21" i="30"/>
  <c r="G22" i="30"/>
  <c r="I22" i="30"/>
  <c r="K22" i="30"/>
  <c r="M22" i="30"/>
  <c r="O22" i="30"/>
  <c r="Q22" i="30"/>
  <c r="V22" i="30"/>
  <c r="G23" i="30"/>
  <c r="M23" i="30" s="1"/>
  <c r="I23" i="30"/>
  <c r="K23" i="30"/>
  <c r="O23" i="30"/>
  <c r="Q23" i="30"/>
  <c r="V23" i="30"/>
  <c r="G25" i="30"/>
  <c r="G24" i="30" s="1"/>
  <c r="I25" i="30"/>
  <c r="K25" i="30"/>
  <c r="K24" i="30" s="1"/>
  <c r="O25" i="30"/>
  <c r="O24" i="30" s="1"/>
  <c r="Q25" i="30"/>
  <c r="V25" i="30"/>
  <c r="V24" i="30" s="1"/>
  <c r="G26" i="30"/>
  <c r="I26" i="30"/>
  <c r="I24" i="30" s="1"/>
  <c r="K26" i="30"/>
  <c r="M26" i="30"/>
  <c r="O26" i="30"/>
  <c r="Q26" i="30"/>
  <c r="Q24" i="30" s="1"/>
  <c r="V26" i="30"/>
  <c r="G27" i="30"/>
  <c r="M27" i="30" s="1"/>
  <c r="I27" i="30"/>
  <c r="K27" i="30"/>
  <c r="O27" i="30"/>
  <c r="Q27" i="30"/>
  <c r="V27" i="30"/>
  <c r="G28" i="30"/>
  <c r="I28" i="30"/>
  <c r="K28" i="30"/>
  <c r="M28" i="30"/>
  <c r="O28" i="30"/>
  <c r="Q28" i="30"/>
  <c r="V28" i="30"/>
  <c r="G30" i="30"/>
  <c r="I30" i="30"/>
  <c r="I29" i="30" s="1"/>
  <c r="K30" i="30"/>
  <c r="M30" i="30"/>
  <c r="O30" i="30"/>
  <c r="Q30" i="30"/>
  <c r="Q29" i="30" s="1"/>
  <c r="V30" i="30"/>
  <c r="G31" i="30"/>
  <c r="M31" i="30" s="1"/>
  <c r="I31" i="30"/>
  <c r="K31" i="30"/>
  <c r="K29" i="30" s="1"/>
  <c r="O31" i="30"/>
  <c r="O29" i="30" s="1"/>
  <c r="Q31" i="30"/>
  <c r="V31" i="30"/>
  <c r="V29" i="30" s="1"/>
  <c r="G32" i="30"/>
  <c r="I32" i="30"/>
  <c r="K32" i="30"/>
  <c r="M32" i="30"/>
  <c r="O32" i="30"/>
  <c r="Q32" i="30"/>
  <c r="V32" i="30"/>
  <c r="G33" i="30"/>
  <c r="M33" i="30" s="1"/>
  <c r="I33" i="30"/>
  <c r="K33" i="30"/>
  <c r="O33" i="30"/>
  <c r="Q33" i="30"/>
  <c r="V33" i="30"/>
  <c r="G34" i="30"/>
  <c r="I34" i="30"/>
  <c r="K34" i="30"/>
  <c r="M34" i="30"/>
  <c r="O34" i="30"/>
  <c r="Q34" i="30"/>
  <c r="V34" i="30"/>
  <c r="G35" i="30"/>
  <c r="M35" i="30" s="1"/>
  <c r="I35" i="30"/>
  <c r="K35" i="30"/>
  <c r="O35" i="30"/>
  <c r="Q35" i="30"/>
  <c r="V35" i="30"/>
  <c r="G36" i="30"/>
  <c r="I36" i="30"/>
  <c r="K36" i="30"/>
  <c r="M36" i="30"/>
  <c r="O36" i="30"/>
  <c r="Q36" i="30"/>
  <c r="V36" i="30"/>
  <c r="G37" i="30"/>
  <c r="M37" i="30" s="1"/>
  <c r="I37" i="30"/>
  <c r="K37" i="30"/>
  <c r="O37" i="30"/>
  <c r="Q37" i="30"/>
  <c r="V37" i="30"/>
  <c r="G38" i="30"/>
  <c r="I38" i="30"/>
  <c r="K38" i="30"/>
  <c r="M38" i="30"/>
  <c r="O38" i="30"/>
  <c r="Q38" i="30"/>
  <c r="V38" i="30"/>
  <c r="G39" i="30"/>
  <c r="M39" i="30" s="1"/>
  <c r="I39" i="30"/>
  <c r="K39" i="30"/>
  <c r="O39" i="30"/>
  <c r="Q39" i="30"/>
  <c r="V39" i="30"/>
  <c r="G41" i="30"/>
  <c r="G40" i="30" s="1"/>
  <c r="I41" i="30"/>
  <c r="K41" i="30"/>
  <c r="K40" i="30" s="1"/>
  <c r="O41" i="30"/>
  <c r="O40" i="30" s="1"/>
  <c r="Q41" i="30"/>
  <c r="V41" i="30"/>
  <c r="V40" i="30" s="1"/>
  <c r="G42" i="30"/>
  <c r="I42" i="30"/>
  <c r="I40" i="30" s="1"/>
  <c r="K42" i="30"/>
  <c r="M42" i="30"/>
  <c r="O42" i="30"/>
  <c r="Q42" i="30"/>
  <c r="Q40" i="30" s="1"/>
  <c r="V42" i="30"/>
  <c r="G43" i="30"/>
  <c r="M43" i="30" s="1"/>
  <c r="I43" i="30"/>
  <c r="K43" i="30"/>
  <c r="O43" i="30"/>
  <c r="Q43" i="30"/>
  <c r="V43" i="30"/>
  <c r="G44" i="30"/>
  <c r="I44" i="30"/>
  <c r="K44" i="30"/>
  <c r="M44" i="30"/>
  <c r="O44" i="30"/>
  <c r="Q44" i="30"/>
  <c r="V44" i="30"/>
  <c r="G45" i="30"/>
  <c r="M45" i="30" s="1"/>
  <c r="I45" i="30"/>
  <c r="K45" i="30"/>
  <c r="O45" i="30"/>
  <c r="Q45" i="30"/>
  <c r="V45" i="30"/>
  <c r="G46" i="30"/>
  <c r="I46" i="30"/>
  <c r="K46" i="30"/>
  <c r="M46" i="30"/>
  <c r="O46" i="30"/>
  <c r="Q46" i="30"/>
  <c r="V46" i="30"/>
  <c r="G47" i="30"/>
  <c r="M47" i="30" s="1"/>
  <c r="I47" i="30"/>
  <c r="K47" i="30"/>
  <c r="O47" i="30"/>
  <c r="Q47" i="30"/>
  <c r="V47" i="30"/>
  <c r="G48" i="30"/>
  <c r="I48" i="30"/>
  <c r="K48" i="30"/>
  <c r="M48" i="30"/>
  <c r="O48" i="30"/>
  <c r="Q48" i="30"/>
  <c r="V48" i="30"/>
  <c r="G49" i="30"/>
  <c r="M49" i="30" s="1"/>
  <c r="I49" i="30"/>
  <c r="K49" i="30"/>
  <c r="O49" i="30"/>
  <c r="Q49" i="30"/>
  <c r="V49" i="30"/>
  <c r="G50" i="30"/>
  <c r="I50" i="30"/>
  <c r="K50" i="30"/>
  <c r="M50" i="30"/>
  <c r="O50" i="30"/>
  <c r="Q50" i="30"/>
  <c r="V50" i="30"/>
  <c r="G51" i="30"/>
  <c r="M51" i="30" s="1"/>
  <c r="I51" i="30"/>
  <c r="K51" i="30"/>
  <c r="O51" i="30"/>
  <c r="Q51" i="30"/>
  <c r="V51" i="30"/>
  <c r="G52" i="30"/>
  <c r="I52" i="30"/>
  <c r="K52" i="30"/>
  <c r="M52" i="30"/>
  <c r="O52" i="30"/>
  <c r="Q52" i="30"/>
  <c r="V52" i="30"/>
  <c r="G54" i="30"/>
  <c r="M54" i="30" s="1"/>
  <c r="I54" i="30"/>
  <c r="K54" i="30"/>
  <c r="O54" i="30"/>
  <c r="Q54" i="30"/>
  <c r="V54" i="30"/>
  <c r="G55" i="30"/>
  <c r="I55" i="30"/>
  <c r="K55" i="30"/>
  <c r="M55" i="30"/>
  <c r="O55" i="30"/>
  <c r="Q55" i="30"/>
  <c r="V55" i="30"/>
  <c r="G56" i="30"/>
  <c r="M56" i="30" s="1"/>
  <c r="I56" i="30"/>
  <c r="K56" i="30"/>
  <c r="O56" i="30"/>
  <c r="Q56" i="30"/>
  <c r="V56" i="30"/>
  <c r="G57" i="30"/>
  <c r="I57" i="30"/>
  <c r="K57" i="30"/>
  <c r="M57" i="30"/>
  <c r="O57" i="30"/>
  <c r="Q57" i="30"/>
  <c r="V57" i="30"/>
  <c r="G58" i="30"/>
  <c r="M58" i="30" s="1"/>
  <c r="I58" i="30"/>
  <c r="K58" i="30"/>
  <c r="O58" i="30"/>
  <c r="Q58" i="30"/>
  <c r="V58" i="30"/>
  <c r="G59" i="30"/>
  <c r="I59" i="30"/>
  <c r="K59" i="30"/>
  <c r="M59" i="30"/>
  <c r="O59" i="30"/>
  <c r="Q59" i="30"/>
  <c r="V59" i="30"/>
  <c r="G60" i="30"/>
  <c r="M60" i="30" s="1"/>
  <c r="I60" i="30"/>
  <c r="K60" i="30"/>
  <c r="O60" i="30"/>
  <c r="Q60" i="30"/>
  <c r="V60" i="30"/>
  <c r="G61" i="30"/>
  <c r="I61" i="30"/>
  <c r="K61" i="30"/>
  <c r="M61" i="30"/>
  <c r="O61" i="30"/>
  <c r="Q61" i="30"/>
  <c r="V61" i="30"/>
  <c r="G62" i="30"/>
  <c r="M62" i="30" s="1"/>
  <c r="I62" i="30"/>
  <c r="K62" i="30"/>
  <c r="O62" i="30"/>
  <c r="Q62" i="30"/>
  <c r="V62" i="30"/>
  <c r="G63" i="30"/>
  <c r="I63" i="30"/>
  <c r="K63" i="30"/>
  <c r="M63" i="30"/>
  <c r="O63" i="30"/>
  <c r="Q63" i="30"/>
  <c r="V63" i="30"/>
  <c r="G64" i="30"/>
  <c r="M64" i="30" s="1"/>
  <c r="I64" i="30"/>
  <c r="K64" i="30"/>
  <c r="O64" i="30"/>
  <c r="Q64" i="30"/>
  <c r="V64" i="30"/>
  <c r="G65" i="30"/>
  <c r="I65" i="30"/>
  <c r="K65" i="30"/>
  <c r="M65" i="30"/>
  <c r="O65" i="30"/>
  <c r="Q65" i="30"/>
  <c r="V65" i="30"/>
  <c r="G66" i="30"/>
  <c r="M66" i="30" s="1"/>
  <c r="I66" i="30"/>
  <c r="K66" i="30"/>
  <c r="O66" i="30"/>
  <c r="Q66" i="30"/>
  <c r="V66" i="30"/>
  <c r="G67" i="30"/>
  <c r="I67" i="30"/>
  <c r="K67" i="30"/>
  <c r="M67" i="30"/>
  <c r="O67" i="30"/>
  <c r="Q67" i="30"/>
  <c r="V67" i="30"/>
  <c r="G68" i="30"/>
  <c r="M68" i="30" s="1"/>
  <c r="I68" i="30"/>
  <c r="K68" i="30"/>
  <c r="O68" i="30"/>
  <c r="Q68" i="30"/>
  <c r="V68" i="30"/>
  <c r="G69" i="30"/>
  <c r="I69" i="30"/>
  <c r="K69" i="30"/>
  <c r="M69" i="30"/>
  <c r="O69" i="30"/>
  <c r="Q69" i="30"/>
  <c r="V69" i="30"/>
  <c r="G70" i="30"/>
  <c r="M70" i="30" s="1"/>
  <c r="I70" i="30"/>
  <c r="K70" i="30"/>
  <c r="O70" i="30"/>
  <c r="Q70" i="30"/>
  <c r="V70" i="30"/>
  <c r="G71" i="30"/>
  <c r="I71" i="30"/>
  <c r="K71" i="30"/>
  <c r="M71" i="30"/>
  <c r="O71" i="30"/>
  <c r="Q71" i="30"/>
  <c r="V71" i="30"/>
  <c r="G72" i="30"/>
  <c r="M72" i="30" s="1"/>
  <c r="I72" i="30"/>
  <c r="K72" i="30"/>
  <c r="O72" i="30"/>
  <c r="Q72" i="30"/>
  <c r="V72" i="30"/>
  <c r="G73" i="30"/>
  <c r="I73" i="30"/>
  <c r="K73" i="30"/>
  <c r="M73" i="30"/>
  <c r="O73" i="30"/>
  <c r="Q73" i="30"/>
  <c r="V73" i="30"/>
  <c r="G74" i="30"/>
  <c r="M74" i="30" s="1"/>
  <c r="I74" i="30"/>
  <c r="K74" i="30"/>
  <c r="O74" i="30"/>
  <c r="Q74" i="30"/>
  <c r="V74" i="30"/>
  <c r="G75" i="30"/>
  <c r="I75" i="30"/>
  <c r="K75" i="30"/>
  <c r="M75" i="30"/>
  <c r="O75" i="30"/>
  <c r="Q75" i="30"/>
  <c r="V75" i="30"/>
  <c r="G76" i="30"/>
  <c r="M76" i="30" s="1"/>
  <c r="I76" i="30"/>
  <c r="K76" i="30"/>
  <c r="O76" i="30"/>
  <c r="Q76" i="30"/>
  <c r="V76" i="30"/>
  <c r="G78" i="30"/>
  <c r="G77" i="30" s="1"/>
  <c r="I78" i="30"/>
  <c r="K78" i="30"/>
  <c r="K77" i="30" s="1"/>
  <c r="O78" i="30"/>
  <c r="O77" i="30" s="1"/>
  <c r="Q78" i="30"/>
  <c r="V78" i="30"/>
  <c r="V77" i="30" s="1"/>
  <c r="G79" i="30"/>
  <c r="I79" i="30"/>
  <c r="I77" i="30" s="1"/>
  <c r="K79" i="30"/>
  <c r="M79" i="30"/>
  <c r="O79" i="30"/>
  <c r="Q79" i="30"/>
  <c r="Q77" i="30" s="1"/>
  <c r="V79" i="30"/>
  <c r="G81" i="30"/>
  <c r="I81" i="30"/>
  <c r="I80" i="30" s="1"/>
  <c r="K81" i="30"/>
  <c r="M81" i="30"/>
  <c r="O81" i="30"/>
  <c r="Q81" i="30"/>
  <c r="Q80" i="30" s="1"/>
  <c r="V81" i="30"/>
  <c r="G82" i="30"/>
  <c r="M82" i="30" s="1"/>
  <c r="I82" i="30"/>
  <c r="K82" i="30"/>
  <c r="K80" i="30" s="1"/>
  <c r="O82" i="30"/>
  <c r="O80" i="30" s="1"/>
  <c r="Q82" i="30"/>
  <c r="V82" i="30"/>
  <c r="V80" i="30" s="1"/>
  <c r="G83" i="30"/>
  <c r="I83" i="30"/>
  <c r="K83" i="30"/>
  <c r="M83" i="30"/>
  <c r="O83" i="30"/>
  <c r="Q83" i="30"/>
  <c r="V83" i="30"/>
  <c r="G84" i="30"/>
  <c r="M84" i="30" s="1"/>
  <c r="I84" i="30"/>
  <c r="K84" i="30"/>
  <c r="O84" i="30"/>
  <c r="Q84" i="30"/>
  <c r="V84" i="30"/>
  <c r="G85" i="30"/>
  <c r="I85" i="30"/>
  <c r="K85" i="30"/>
  <c r="M85" i="30"/>
  <c r="O85" i="30"/>
  <c r="Q85" i="30"/>
  <c r="V85" i="30"/>
  <c r="G86" i="30"/>
  <c r="M86" i="30" s="1"/>
  <c r="I86" i="30"/>
  <c r="K86" i="30"/>
  <c r="O86" i="30"/>
  <c r="Q86" i="30"/>
  <c r="V86" i="30"/>
  <c r="G87" i="30"/>
  <c r="I87" i="30"/>
  <c r="K87" i="30"/>
  <c r="M87" i="30"/>
  <c r="O87" i="30"/>
  <c r="Q87" i="30"/>
  <c r="V87" i="30"/>
  <c r="G88" i="30"/>
  <c r="M88" i="30" s="1"/>
  <c r="I88" i="30"/>
  <c r="K88" i="30"/>
  <c r="O88" i="30"/>
  <c r="Q88" i="30"/>
  <c r="V88" i="30"/>
  <c r="G89" i="30"/>
  <c r="I89" i="30"/>
  <c r="K89" i="30"/>
  <c r="M89" i="30"/>
  <c r="O89" i="30"/>
  <c r="Q89" i="30"/>
  <c r="V89" i="30"/>
  <c r="G90" i="30"/>
  <c r="M90" i="30" s="1"/>
  <c r="I90" i="30"/>
  <c r="K90" i="30"/>
  <c r="O90" i="30"/>
  <c r="Q90" i="30"/>
  <c r="V90" i="30"/>
  <c r="G91" i="30"/>
  <c r="I91" i="30"/>
  <c r="K91" i="30"/>
  <c r="M91" i="30"/>
  <c r="O91" i="30"/>
  <c r="Q91" i="30"/>
  <c r="V91" i="30"/>
  <c r="G92" i="30"/>
  <c r="M92" i="30" s="1"/>
  <c r="I92" i="30"/>
  <c r="K92" i="30"/>
  <c r="O92" i="30"/>
  <c r="Q92" i="30"/>
  <c r="V92" i="30"/>
  <c r="G93" i="30"/>
  <c r="I93" i="30"/>
  <c r="K93" i="30"/>
  <c r="M93" i="30"/>
  <c r="O93" i="30"/>
  <c r="Q93" i="30"/>
  <c r="V93" i="30"/>
  <c r="G95" i="30"/>
  <c r="I95" i="30"/>
  <c r="I94" i="30" s="1"/>
  <c r="K95" i="30"/>
  <c r="M95" i="30"/>
  <c r="O95" i="30"/>
  <c r="Q95" i="30"/>
  <c r="Q94" i="30" s="1"/>
  <c r="V95" i="30"/>
  <c r="G96" i="30"/>
  <c r="M96" i="30" s="1"/>
  <c r="I96" i="30"/>
  <c r="K96" i="30"/>
  <c r="K94" i="30" s="1"/>
  <c r="O96" i="30"/>
  <c r="O94" i="30" s="1"/>
  <c r="Q96" i="30"/>
  <c r="V96" i="30"/>
  <c r="V94" i="30" s="1"/>
  <c r="G97" i="30"/>
  <c r="I97" i="30"/>
  <c r="K97" i="30"/>
  <c r="M97" i="30"/>
  <c r="O97" i="30"/>
  <c r="Q97" i="30"/>
  <c r="V97" i="30"/>
  <c r="G98" i="30"/>
  <c r="M98" i="30" s="1"/>
  <c r="I98" i="30"/>
  <c r="K98" i="30"/>
  <c r="O98" i="30"/>
  <c r="Q98" i="30"/>
  <c r="V98" i="30"/>
  <c r="AE100" i="30"/>
  <c r="AF100" i="30"/>
  <c r="G123" i="29"/>
  <c r="G8" i="29"/>
  <c r="K8" i="29"/>
  <c r="O8" i="29"/>
  <c r="V8" i="29"/>
  <c r="G9" i="29"/>
  <c r="I9" i="29"/>
  <c r="I8" i="29" s="1"/>
  <c r="K9" i="29"/>
  <c r="M9" i="29"/>
  <c r="M8" i="29" s="1"/>
  <c r="O9" i="29"/>
  <c r="Q9" i="29"/>
  <c r="Q8" i="29" s="1"/>
  <c r="V9" i="29"/>
  <c r="G11" i="29"/>
  <c r="I11" i="29"/>
  <c r="I10" i="29" s="1"/>
  <c r="K11" i="29"/>
  <c r="M11" i="29"/>
  <c r="O11" i="29"/>
  <c r="Q11" i="29"/>
  <c r="Q10" i="29" s="1"/>
  <c r="V11" i="29"/>
  <c r="G12" i="29"/>
  <c r="G10" i="29" s="1"/>
  <c r="I12" i="29"/>
  <c r="K12" i="29"/>
  <c r="K10" i="29" s="1"/>
  <c r="O12" i="29"/>
  <c r="O10" i="29" s="1"/>
  <c r="Q12" i="29"/>
  <c r="V12" i="29"/>
  <c r="V10" i="29" s="1"/>
  <c r="G13" i="29"/>
  <c r="I13" i="29"/>
  <c r="K13" i="29"/>
  <c r="M13" i="29"/>
  <c r="O13" i="29"/>
  <c r="Q13" i="29"/>
  <c r="V13" i="29"/>
  <c r="G14" i="29"/>
  <c r="M14" i="29" s="1"/>
  <c r="I14" i="29"/>
  <c r="K14" i="29"/>
  <c r="O14" i="29"/>
  <c r="Q14" i="29"/>
  <c r="V14" i="29"/>
  <c r="G15" i="29"/>
  <c r="I15" i="29"/>
  <c r="K15" i="29"/>
  <c r="M15" i="29"/>
  <c r="O15" i="29"/>
  <c r="Q15" i="29"/>
  <c r="V15" i="29"/>
  <c r="G16" i="29"/>
  <c r="M16" i="29" s="1"/>
  <c r="I16" i="29"/>
  <c r="K16" i="29"/>
  <c r="O16" i="29"/>
  <c r="Q16" i="29"/>
  <c r="V16" i="29"/>
  <c r="G17" i="29"/>
  <c r="I17" i="29"/>
  <c r="K17" i="29"/>
  <c r="M17" i="29"/>
  <c r="O17" i="29"/>
  <c r="Q17" i="29"/>
  <c r="V17" i="29"/>
  <c r="G18" i="29"/>
  <c r="M18" i="29" s="1"/>
  <c r="I18" i="29"/>
  <c r="K18" i="29"/>
  <c r="O18" i="29"/>
  <c r="Q18" i="29"/>
  <c r="V18" i="29"/>
  <c r="G19" i="29"/>
  <c r="I19" i="29"/>
  <c r="K19" i="29"/>
  <c r="M19" i="29"/>
  <c r="O19" i="29"/>
  <c r="Q19" i="29"/>
  <c r="V19" i="29"/>
  <c r="G20" i="29"/>
  <c r="M20" i="29" s="1"/>
  <c r="I20" i="29"/>
  <c r="K20" i="29"/>
  <c r="O20" i="29"/>
  <c r="Q20" i="29"/>
  <c r="V20" i="29"/>
  <c r="G21" i="29"/>
  <c r="I21" i="29"/>
  <c r="K21" i="29"/>
  <c r="M21" i="29"/>
  <c r="O21" i="29"/>
  <c r="Q21" i="29"/>
  <c r="V21" i="29"/>
  <c r="G22" i="29"/>
  <c r="M22" i="29" s="1"/>
  <c r="I22" i="29"/>
  <c r="K22" i="29"/>
  <c r="O22" i="29"/>
  <c r="Q22" i="29"/>
  <c r="V22" i="29"/>
  <c r="G23" i="29"/>
  <c r="I23" i="29"/>
  <c r="K23" i="29"/>
  <c r="M23" i="29"/>
  <c r="O23" i="29"/>
  <c r="Q23" i="29"/>
  <c r="V23" i="29"/>
  <c r="G24" i="29"/>
  <c r="M24" i="29" s="1"/>
  <c r="I24" i="29"/>
  <c r="K24" i="29"/>
  <c r="O24" i="29"/>
  <c r="Q24" i="29"/>
  <c r="V24" i="29"/>
  <c r="G25" i="29"/>
  <c r="I25" i="29"/>
  <c r="K25" i="29"/>
  <c r="M25" i="29"/>
  <c r="O25" i="29"/>
  <c r="Q25" i="29"/>
  <c r="V25" i="29"/>
  <c r="G26" i="29"/>
  <c r="M26" i="29" s="1"/>
  <c r="I26" i="29"/>
  <c r="K26" i="29"/>
  <c r="O26" i="29"/>
  <c r="Q26" i="29"/>
  <c r="V26" i="29"/>
  <c r="G27" i="29"/>
  <c r="I27" i="29"/>
  <c r="K27" i="29"/>
  <c r="M27" i="29"/>
  <c r="O27" i="29"/>
  <c r="Q27" i="29"/>
  <c r="V27" i="29"/>
  <c r="G28" i="29"/>
  <c r="M28" i="29" s="1"/>
  <c r="I28" i="29"/>
  <c r="K28" i="29"/>
  <c r="O28" i="29"/>
  <c r="Q28" i="29"/>
  <c r="V28" i="29"/>
  <c r="G29" i="29"/>
  <c r="I29" i="29"/>
  <c r="K29" i="29"/>
  <c r="M29" i="29"/>
  <c r="O29" i="29"/>
  <c r="Q29" i="29"/>
  <c r="V29" i="29"/>
  <c r="G30" i="29"/>
  <c r="M30" i="29" s="1"/>
  <c r="I30" i="29"/>
  <c r="K30" i="29"/>
  <c r="O30" i="29"/>
  <c r="Q30" i="29"/>
  <c r="V30" i="29"/>
  <c r="G31" i="29"/>
  <c r="I31" i="29"/>
  <c r="K31" i="29"/>
  <c r="M31" i="29"/>
  <c r="O31" i="29"/>
  <c r="Q31" i="29"/>
  <c r="V31" i="29"/>
  <c r="G32" i="29"/>
  <c r="M32" i="29" s="1"/>
  <c r="I32" i="29"/>
  <c r="K32" i="29"/>
  <c r="O32" i="29"/>
  <c r="Q32" i="29"/>
  <c r="V32" i="29"/>
  <c r="G33" i="29"/>
  <c r="I33" i="29"/>
  <c r="K33" i="29"/>
  <c r="M33" i="29"/>
  <c r="O33" i="29"/>
  <c r="Q33" i="29"/>
  <c r="V33" i="29"/>
  <c r="G35" i="29"/>
  <c r="I35" i="29"/>
  <c r="I34" i="29" s="1"/>
  <c r="K35" i="29"/>
  <c r="M35" i="29"/>
  <c r="O35" i="29"/>
  <c r="Q35" i="29"/>
  <c r="Q34" i="29" s="1"/>
  <c r="V35" i="29"/>
  <c r="G36" i="29"/>
  <c r="G34" i="29" s="1"/>
  <c r="I36" i="29"/>
  <c r="K36" i="29"/>
  <c r="K34" i="29" s="1"/>
  <c r="O36" i="29"/>
  <c r="O34" i="29" s="1"/>
  <c r="Q36" i="29"/>
  <c r="V36" i="29"/>
  <c r="V34" i="29" s="1"/>
  <c r="G37" i="29"/>
  <c r="I37" i="29"/>
  <c r="K37" i="29"/>
  <c r="M37" i="29"/>
  <c r="O37" i="29"/>
  <c r="Q37" i="29"/>
  <c r="V37" i="29"/>
  <c r="G38" i="29"/>
  <c r="M38" i="29" s="1"/>
  <c r="I38" i="29"/>
  <c r="K38" i="29"/>
  <c r="O38" i="29"/>
  <c r="Q38" i="29"/>
  <c r="V38" i="29"/>
  <c r="G39" i="29"/>
  <c r="I39" i="29"/>
  <c r="K39" i="29"/>
  <c r="M39" i="29"/>
  <c r="O39" i="29"/>
  <c r="Q39" i="29"/>
  <c r="V39" i="29"/>
  <c r="G41" i="29"/>
  <c r="I41" i="29"/>
  <c r="I40" i="29" s="1"/>
  <c r="K41" i="29"/>
  <c r="M41" i="29"/>
  <c r="O41" i="29"/>
  <c r="Q41" i="29"/>
  <c r="Q40" i="29" s="1"/>
  <c r="V41" i="29"/>
  <c r="G42" i="29"/>
  <c r="G40" i="29" s="1"/>
  <c r="I42" i="29"/>
  <c r="K42" i="29"/>
  <c r="K40" i="29" s="1"/>
  <c r="O42" i="29"/>
  <c r="O40" i="29" s="1"/>
  <c r="Q42" i="29"/>
  <c r="V42" i="29"/>
  <c r="V40" i="29" s="1"/>
  <c r="G43" i="29"/>
  <c r="I43" i="29"/>
  <c r="K43" i="29"/>
  <c r="M43" i="29"/>
  <c r="O43" i="29"/>
  <c r="Q43" i="29"/>
  <c r="V43" i="29"/>
  <c r="G44" i="29"/>
  <c r="M44" i="29" s="1"/>
  <c r="I44" i="29"/>
  <c r="K44" i="29"/>
  <c r="O44" i="29"/>
  <c r="Q44" i="29"/>
  <c r="V44" i="29"/>
  <c r="G45" i="29"/>
  <c r="I45" i="29"/>
  <c r="K45" i="29"/>
  <c r="M45" i="29"/>
  <c r="O45" i="29"/>
  <c r="Q45" i="29"/>
  <c r="V45" i="29"/>
  <c r="G46" i="29"/>
  <c r="M46" i="29" s="1"/>
  <c r="I46" i="29"/>
  <c r="K46" i="29"/>
  <c r="O46" i="29"/>
  <c r="Q46" i="29"/>
  <c r="V46" i="29"/>
  <c r="G47" i="29"/>
  <c r="I47" i="29"/>
  <c r="K47" i="29"/>
  <c r="M47" i="29"/>
  <c r="O47" i="29"/>
  <c r="Q47" i="29"/>
  <c r="V47" i="29"/>
  <c r="G48" i="29"/>
  <c r="M48" i="29" s="1"/>
  <c r="I48" i="29"/>
  <c r="K48" i="29"/>
  <c r="O48" i="29"/>
  <c r="Q48" i="29"/>
  <c r="V48" i="29"/>
  <c r="G49" i="29"/>
  <c r="I49" i="29"/>
  <c r="K49" i="29"/>
  <c r="M49" i="29"/>
  <c r="O49" i="29"/>
  <c r="Q49" i="29"/>
  <c r="V49" i="29"/>
  <c r="G50" i="29"/>
  <c r="M50" i="29" s="1"/>
  <c r="I50" i="29"/>
  <c r="K50" i="29"/>
  <c r="O50" i="29"/>
  <c r="Q50" i="29"/>
  <c r="V50" i="29"/>
  <c r="G51" i="29"/>
  <c r="I51" i="29"/>
  <c r="K51" i="29"/>
  <c r="M51" i="29"/>
  <c r="O51" i="29"/>
  <c r="Q51" i="29"/>
  <c r="V51" i="29"/>
  <c r="G52" i="29"/>
  <c r="M52" i="29" s="1"/>
  <c r="I52" i="29"/>
  <c r="K52" i="29"/>
  <c r="O52" i="29"/>
  <c r="Q52" i="29"/>
  <c r="V52" i="29"/>
  <c r="G53" i="29"/>
  <c r="I53" i="29"/>
  <c r="K53" i="29"/>
  <c r="M53" i="29"/>
  <c r="O53" i="29"/>
  <c r="Q53" i="29"/>
  <c r="V53" i="29"/>
  <c r="G54" i="29"/>
  <c r="M54" i="29" s="1"/>
  <c r="I54" i="29"/>
  <c r="K54" i="29"/>
  <c r="O54" i="29"/>
  <c r="Q54" i="29"/>
  <c r="V54" i="29"/>
  <c r="G55" i="29"/>
  <c r="I55" i="29"/>
  <c r="K55" i="29"/>
  <c r="M55" i="29"/>
  <c r="O55" i="29"/>
  <c r="Q55" i="29"/>
  <c r="V55" i="29"/>
  <c r="G57" i="29"/>
  <c r="I57" i="29"/>
  <c r="I56" i="29" s="1"/>
  <c r="K57" i="29"/>
  <c r="M57" i="29"/>
  <c r="O57" i="29"/>
  <c r="Q57" i="29"/>
  <c r="Q56" i="29" s="1"/>
  <c r="V57" i="29"/>
  <c r="G58" i="29"/>
  <c r="G56" i="29" s="1"/>
  <c r="I58" i="29"/>
  <c r="K58" i="29"/>
  <c r="K56" i="29" s="1"/>
  <c r="O58" i="29"/>
  <c r="O56" i="29" s="1"/>
  <c r="Q58" i="29"/>
  <c r="V58" i="29"/>
  <c r="V56" i="29" s="1"/>
  <c r="G59" i="29"/>
  <c r="I59" i="29"/>
  <c r="K59" i="29"/>
  <c r="M59" i="29"/>
  <c r="O59" i="29"/>
  <c r="Q59" i="29"/>
  <c r="V59" i="29"/>
  <c r="G60" i="29"/>
  <c r="M60" i="29" s="1"/>
  <c r="I60" i="29"/>
  <c r="K60" i="29"/>
  <c r="O60" i="29"/>
  <c r="Q60" i="29"/>
  <c r="V60" i="29"/>
  <c r="G61" i="29"/>
  <c r="I61" i="29"/>
  <c r="K61" i="29"/>
  <c r="M61" i="29"/>
  <c r="O61" i="29"/>
  <c r="Q61" i="29"/>
  <c r="V61" i="29"/>
  <c r="G62" i="29"/>
  <c r="M62" i="29" s="1"/>
  <c r="I62" i="29"/>
  <c r="K62" i="29"/>
  <c r="O62" i="29"/>
  <c r="Q62" i="29"/>
  <c r="V62" i="29"/>
  <c r="G63" i="29"/>
  <c r="I63" i="29"/>
  <c r="K63" i="29"/>
  <c r="M63" i="29"/>
  <c r="O63" i="29"/>
  <c r="Q63" i="29"/>
  <c r="V63" i="29"/>
  <c r="G64" i="29"/>
  <c r="M64" i="29" s="1"/>
  <c r="I64" i="29"/>
  <c r="K64" i="29"/>
  <c r="O64" i="29"/>
  <c r="Q64" i="29"/>
  <c r="V64" i="29"/>
  <c r="G65" i="29"/>
  <c r="I65" i="29"/>
  <c r="K65" i="29"/>
  <c r="M65" i="29"/>
  <c r="O65" i="29"/>
  <c r="Q65" i="29"/>
  <c r="V65" i="29"/>
  <c r="G66" i="29"/>
  <c r="M66" i="29" s="1"/>
  <c r="I66" i="29"/>
  <c r="K66" i="29"/>
  <c r="O66" i="29"/>
  <c r="Q66" i="29"/>
  <c r="V66" i="29"/>
  <c r="G67" i="29"/>
  <c r="I67" i="29"/>
  <c r="K67" i="29"/>
  <c r="M67" i="29"/>
  <c r="O67" i="29"/>
  <c r="Q67" i="29"/>
  <c r="V67" i="29"/>
  <c r="G68" i="29"/>
  <c r="M68" i="29" s="1"/>
  <c r="I68" i="29"/>
  <c r="K68" i="29"/>
  <c r="O68" i="29"/>
  <c r="Q68" i="29"/>
  <c r="V68" i="29"/>
  <c r="G69" i="29"/>
  <c r="I69" i="29"/>
  <c r="K69" i="29"/>
  <c r="M69" i="29"/>
  <c r="O69" i="29"/>
  <c r="Q69" i="29"/>
  <c r="V69" i="29"/>
  <c r="G70" i="29"/>
  <c r="M70" i="29" s="1"/>
  <c r="I70" i="29"/>
  <c r="K70" i="29"/>
  <c r="O70" i="29"/>
  <c r="Q70" i="29"/>
  <c r="V70" i="29"/>
  <c r="G71" i="29"/>
  <c r="I71" i="29"/>
  <c r="K71" i="29"/>
  <c r="M71" i="29"/>
  <c r="O71" i="29"/>
  <c r="Q71" i="29"/>
  <c r="V71" i="29"/>
  <c r="G73" i="29"/>
  <c r="M73" i="29" s="1"/>
  <c r="I73" i="29"/>
  <c r="K73" i="29"/>
  <c r="O73" i="29"/>
  <c r="Q73" i="29"/>
  <c r="V73" i="29"/>
  <c r="G74" i="29"/>
  <c r="I74" i="29"/>
  <c r="K74" i="29"/>
  <c r="M74" i="29"/>
  <c r="O74" i="29"/>
  <c r="Q74" i="29"/>
  <c r="V74" i="29"/>
  <c r="G75" i="29"/>
  <c r="M75" i="29" s="1"/>
  <c r="I75" i="29"/>
  <c r="K75" i="29"/>
  <c r="O75" i="29"/>
  <c r="Q75" i="29"/>
  <c r="V75" i="29"/>
  <c r="G76" i="29"/>
  <c r="I76" i="29"/>
  <c r="K76" i="29"/>
  <c r="M76" i="29"/>
  <c r="O76" i="29"/>
  <c r="Q76" i="29"/>
  <c r="V76" i="29"/>
  <c r="G77" i="29"/>
  <c r="M77" i="29" s="1"/>
  <c r="I77" i="29"/>
  <c r="K77" i="29"/>
  <c r="O77" i="29"/>
  <c r="Q77" i="29"/>
  <c r="V77" i="29"/>
  <c r="G78" i="29"/>
  <c r="I78" i="29"/>
  <c r="K78" i="29"/>
  <c r="M78" i="29"/>
  <c r="O78" i="29"/>
  <c r="Q78" i="29"/>
  <c r="V78" i="29"/>
  <c r="G79" i="29"/>
  <c r="M79" i="29" s="1"/>
  <c r="I79" i="29"/>
  <c r="K79" i="29"/>
  <c r="O79" i="29"/>
  <c r="Q79" i="29"/>
  <c r="V79" i="29"/>
  <c r="G80" i="29"/>
  <c r="I80" i="29"/>
  <c r="K80" i="29"/>
  <c r="M80" i="29"/>
  <c r="O80" i="29"/>
  <c r="Q80" i="29"/>
  <c r="V80" i="29"/>
  <c r="G81" i="29"/>
  <c r="M81" i="29" s="1"/>
  <c r="I81" i="29"/>
  <c r="K81" i="29"/>
  <c r="O81" i="29"/>
  <c r="Q81" i="29"/>
  <c r="V81" i="29"/>
  <c r="G82" i="29"/>
  <c r="I82" i="29"/>
  <c r="K82" i="29"/>
  <c r="M82" i="29"/>
  <c r="O82" i="29"/>
  <c r="Q82" i="29"/>
  <c r="V82" i="29"/>
  <c r="G83" i="29"/>
  <c r="M83" i="29" s="1"/>
  <c r="I83" i="29"/>
  <c r="K83" i="29"/>
  <c r="O83" i="29"/>
  <c r="Q83" i="29"/>
  <c r="V83" i="29"/>
  <c r="G84" i="29"/>
  <c r="I84" i="29"/>
  <c r="K84" i="29"/>
  <c r="M84" i="29"/>
  <c r="O84" i="29"/>
  <c r="Q84" i="29"/>
  <c r="V84" i="29"/>
  <c r="G85" i="29"/>
  <c r="M85" i="29" s="1"/>
  <c r="I85" i="29"/>
  <c r="K85" i="29"/>
  <c r="O85" i="29"/>
  <c r="Q85" i="29"/>
  <c r="V85" i="29"/>
  <c r="G86" i="29"/>
  <c r="I86" i="29"/>
  <c r="K86" i="29"/>
  <c r="M86" i="29"/>
  <c r="O86" i="29"/>
  <c r="Q86" i="29"/>
  <c r="V86" i="29"/>
  <c r="G87" i="29"/>
  <c r="M87" i="29" s="1"/>
  <c r="I87" i="29"/>
  <c r="K87" i="29"/>
  <c r="O87" i="29"/>
  <c r="Q87" i="29"/>
  <c r="V87" i="29"/>
  <c r="G88" i="29"/>
  <c r="I88" i="29"/>
  <c r="K88" i="29"/>
  <c r="M88" i="29"/>
  <c r="O88" i="29"/>
  <c r="Q88" i="29"/>
  <c r="V88" i="29"/>
  <c r="G89" i="29"/>
  <c r="M89" i="29" s="1"/>
  <c r="I89" i="29"/>
  <c r="K89" i="29"/>
  <c r="O89" i="29"/>
  <c r="Q89" i="29"/>
  <c r="V89" i="29"/>
  <c r="G90" i="29"/>
  <c r="I90" i="29"/>
  <c r="K90" i="29"/>
  <c r="M90" i="29"/>
  <c r="O90" i="29"/>
  <c r="Q90" i="29"/>
  <c r="V90" i="29"/>
  <c r="G91" i="29"/>
  <c r="M91" i="29" s="1"/>
  <c r="I91" i="29"/>
  <c r="K91" i="29"/>
  <c r="O91" i="29"/>
  <c r="Q91" i="29"/>
  <c r="V91" i="29"/>
  <c r="G92" i="29"/>
  <c r="I92" i="29"/>
  <c r="K92" i="29"/>
  <c r="M92" i="29"/>
  <c r="O92" i="29"/>
  <c r="Q92" i="29"/>
  <c r="V92" i="29"/>
  <c r="G93" i="29"/>
  <c r="M93" i="29" s="1"/>
  <c r="I93" i="29"/>
  <c r="K93" i="29"/>
  <c r="O93" i="29"/>
  <c r="Q93" i="29"/>
  <c r="V93" i="29"/>
  <c r="G94" i="29"/>
  <c r="I94" i="29"/>
  <c r="K94" i="29"/>
  <c r="M94" i="29"/>
  <c r="O94" i="29"/>
  <c r="Q94" i="29"/>
  <c r="V94" i="29"/>
  <c r="G95" i="29"/>
  <c r="M95" i="29" s="1"/>
  <c r="I95" i="29"/>
  <c r="K95" i="29"/>
  <c r="O95" i="29"/>
  <c r="Q95" i="29"/>
  <c r="V95" i="29"/>
  <c r="G96" i="29"/>
  <c r="I96" i="29"/>
  <c r="K96" i="29"/>
  <c r="M96" i="29"/>
  <c r="O96" i="29"/>
  <c r="Q96" i="29"/>
  <c r="V96" i="29"/>
  <c r="G97" i="29"/>
  <c r="M97" i="29" s="1"/>
  <c r="I97" i="29"/>
  <c r="K97" i="29"/>
  <c r="O97" i="29"/>
  <c r="Q97" i="29"/>
  <c r="V97" i="29"/>
  <c r="G98" i="29"/>
  <c r="I98" i="29"/>
  <c r="K98" i="29"/>
  <c r="M98" i="29"/>
  <c r="O98" i="29"/>
  <c r="Q98" i="29"/>
  <c r="V98" i="29"/>
  <c r="G99" i="29"/>
  <c r="M99" i="29" s="1"/>
  <c r="I99" i="29"/>
  <c r="K99" i="29"/>
  <c r="O99" i="29"/>
  <c r="Q99" i="29"/>
  <c r="V99" i="29"/>
  <c r="G100" i="29"/>
  <c r="I100" i="29"/>
  <c r="K100" i="29"/>
  <c r="M100" i="29"/>
  <c r="O100" i="29"/>
  <c r="Q100" i="29"/>
  <c r="V100" i="29"/>
  <c r="G101" i="29"/>
  <c r="M101" i="29" s="1"/>
  <c r="I101" i="29"/>
  <c r="K101" i="29"/>
  <c r="O101" i="29"/>
  <c r="Q101" i="29"/>
  <c r="V101" i="29"/>
  <c r="G102" i="29"/>
  <c r="I102" i="29"/>
  <c r="K102" i="29"/>
  <c r="M102" i="29"/>
  <c r="O102" i="29"/>
  <c r="Q102" i="29"/>
  <c r="V102" i="29"/>
  <c r="G104" i="29"/>
  <c r="I104" i="29"/>
  <c r="I103" i="29" s="1"/>
  <c r="K104" i="29"/>
  <c r="M104" i="29"/>
  <c r="O104" i="29"/>
  <c r="Q104" i="29"/>
  <c r="Q103" i="29" s="1"/>
  <c r="V104" i="29"/>
  <c r="G105" i="29"/>
  <c r="G103" i="29" s="1"/>
  <c r="I105" i="29"/>
  <c r="K105" i="29"/>
  <c r="K103" i="29" s="1"/>
  <c r="O105" i="29"/>
  <c r="O103" i="29" s="1"/>
  <c r="Q105" i="29"/>
  <c r="V105" i="29"/>
  <c r="V103" i="29" s="1"/>
  <c r="G107" i="29"/>
  <c r="G106" i="29" s="1"/>
  <c r="I107" i="29"/>
  <c r="K107" i="29"/>
  <c r="K106" i="29" s="1"/>
  <c r="O107" i="29"/>
  <c r="O106" i="29" s="1"/>
  <c r="Q107" i="29"/>
  <c r="V107" i="29"/>
  <c r="V106" i="29" s="1"/>
  <c r="G108" i="29"/>
  <c r="I108" i="29"/>
  <c r="I106" i="29" s="1"/>
  <c r="K108" i="29"/>
  <c r="M108" i="29"/>
  <c r="O108" i="29"/>
  <c r="Q108" i="29"/>
  <c r="Q106" i="29" s="1"/>
  <c r="V108" i="29"/>
  <c r="G109" i="29"/>
  <c r="M109" i="29" s="1"/>
  <c r="I109" i="29"/>
  <c r="K109" i="29"/>
  <c r="O109" i="29"/>
  <c r="Q109" i="29"/>
  <c r="V109" i="29"/>
  <c r="G110" i="29"/>
  <c r="I110" i="29"/>
  <c r="K110" i="29"/>
  <c r="M110" i="29"/>
  <c r="O110" i="29"/>
  <c r="Q110" i="29"/>
  <c r="V110" i="29"/>
  <c r="G111" i="29"/>
  <c r="M111" i="29" s="1"/>
  <c r="I111" i="29"/>
  <c r="K111" i="29"/>
  <c r="O111" i="29"/>
  <c r="Q111" i="29"/>
  <c r="V111" i="29"/>
  <c r="G112" i="29"/>
  <c r="I112" i="29"/>
  <c r="K112" i="29"/>
  <c r="M112" i="29"/>
  <c r="O112" i="29"/>
  <c r="Q112" i="29"/>
  <c r="V112" i="29"/>
  <c r="G113" i="29"/>
  <c r="M113" i="29" s="1"/>
  <c r="I113" i="29"/>
  <c r="K113" i="29"/>
  <c r="O113" i="29"/>
  <c r="Q113" i="29"/>
  <c r="V113" i="29"/>
  <c r="G114" i="29"/>
  <c r="I114" i="29"/>
  <c r="K114" i="29"/>
  <c r="M114" i="29"/>
  <c r="O114" i="29"/>
  <c r="Q114" i="29"/>
  <c r="V114" i="29"/>
  <c r="G115" i="29"/>
  <c r="M115" i="29" s="1"/>
  <c r="I115" i="29"/>
  <c r="K115" i="29"/>
  <c r="O115" i="29"/>
  <c r="Q115" i="29"/>
  <c r="V115" i="29"/>
  <c r="G116" i="29"/>
  <c r="I116" i="29"/>
  <c r="K116" i="29"/>
  <c r="M116" i="29"/>
  <c r="O116" i="29"/>
  <c r="Q116" i="29"/>
  <c r="V116" i="29"/>
  <c r="G118" i="29"/>
  <c r="I118" i="29"/>
  <c r="I117" i="29" s="1"/>
  <c r="K118" i="29"/>
  <c r="M118" i="29"/>
  <c r="O118" i="29"/>
  <c r="Q118" i="29"/>
  <c r="Q117" i="29" s="1"/>
  <c r="V118" i="29"/>
  <c r="G119" i="29"/>
  <c r="G117" i="29" s="1"/>
  <c r="I119" i="29"/>
  <c r="K119" i="29"/>
  <c r="K117" i="29" s="1"/>
  <c r="O119" i="29"/>
  <c r="O117" i="29" s="1"/>
  <c r="Q119" i="29"/>
  <c r="V119" i="29"/>
  <c r="V117" i="29" s="1"/>
  <c r="G120" i="29"/>
  <c r="I120" i="29"/>
  <c r="K120" i="29"/>
  <c r="M120" i="29"/>
  <c r="O120" i="29"/>
  <c r="Q120" i="29"/>
  <c r="V120" i="29"/>
  <c r="G121" i="29"/>
  <c r="M121" i="29" s="1"/>
  <c r="I121" i="29"/>
  <c r="K121" i="29"/>
  <c r="O121" i="29"/>
  <c r="Q121" i="29"/>
  <c r="V121" i="29"/>
  <c r="AE123" i="29"/>
  <c r="AF123" i="29"/>
  <c r="G75" i="28"/>
  <c r="G8" i="28"/>
  <c r="K8" i="28"/>
  <c r="O8" i="28"/>
  <c r="V8" i="28"/>
  <c r="G9" i="28"/>
  <c r="I9" i="28"/>
  <c r="I8" i="28" s="1"/>
  <c r="K9" i="28"/>
  <c r="M9" i="28"/>
  <c r="M8" i="28" s="1"/>
  <c r="O9" i="28"/>
  <c r="Q9" i="28"/>
  <c r="Q8" i="28" s="1"/>
  <c r="V9" i="28"/>
  <c r="G11" i="28"/>
  <c r="I11" i="28"/>
  <c r="I10" i="28" s="1"/>
  <c r="K11" i="28"/>
  <c r="M11" i="28"/>
  <c r="O11" i="28"/>
  <c r="Q11" i="28"/>
  <c r="Q10" i="28" s="1"/>
  <c r="V11" i="28"/>
  <c r="G12" i="28"/>
  <c r="G10" i="28" s="1"/>
  <c r="I12" i="28"/>
  <c r="K12" i="28"/>
  <c r="K10" i="28" s="1"/>
  <c r="O12" i="28"/>
  <c r="O10" i="28" s="1"/>
  <c r="Q12" i="28"/>
  <c r="V12" i="28"/>
  <c r="V10" i="28" s="1"/>
  <c r="G13" i="28"/>
  <c r="I13" i="28"/>
  <c r="K13" i="28"/>
  <c r="M13" i="28"/>
  <c r="O13" i="28"/>
  <c r="Q13" i="28"/>
  <c r="V13" i="28"/>
  <c r="G14" i="28"/>
  <c r="M14" i="28" s="1"/>
  <c r="I14" i="28"/>
  <c r="K14" i="28"/>
  <c r="O14" i="28"/>
  <c r="Q14" i="28"/>
  <c r="V14" i="28"/>
  <c r="G15" i="28"/>
  <c r="I15" i="28"/>
  <c r="K15" i="28"/>
  <c r="M15" i="28"/>
  <c r="O15" i="28"/>
  <c r="Q15" i="28"/>
  <c r="V15" i="28"/>
  <c r="G16" i="28"/>
  <c r="M16" i="28" s="1"/>
  <c r="I16" i="28"/>
  <c r="K16" i="28"/>
  <c r="O16" i="28"/>
  <c r="Q16" i="28"/>
  <c r="V16" i="28"/>
  <c r="G17" i="28"/>
  <c r="I17" i="28"/>
  <c r="K17" i="28"/>
  <c r="M17" i="28"/>
  <c r="O17" i="28"/>
  <c r="Q17" i="28"/>
  <c r="V17" i="28"/>
  <c r="G18" i="28"/>
  <c r="M18" i="28" s="1"/>
  <c r="I18" i="28"/>
  <c r="K18" i="28"/>
  <c r="O18" i="28"/>
  <c r="Q18" i="28"/>
  <c r="V18" i="28"/>
  <c r="G19" i="28"/>
  <c r="I19" i="28"/>
  <c r="K19" i="28"/>
  <c r="M19" i="28"/>
  <c r="O19" i="28"/>
  <c r="Q19" i="28"/>
  <c r="V19" i="28"/>
  <c r="G20" i="28"/>
  <c r="M20" i="28" s="1"/>
  <c r="I20" i="28"/>
  <c r="K20" i="28"/>
  <c r="O20" i="28"/>
  <c r="Q20" i="28"/>
  <c r="V20" i="28"/>
  <c r="G22" i="28"/>
  <c r="G21" i="28" s="1"/>
  <c r="I22" i="28"/>
  <c r="K22" i="28"/>
  <c r="K21" i="28" s="1"/>
  <c r="O22" i="28"/>
  <c r="O21" i="28" s="1"/>
  <c r="Q22" i="28"/>
  <c r="V22" i="28"/>
  <c r="V21" i="28" s="1"/>
  <c r="G23" i="28"/>
  <c r="I23" i="28"/>
  <c r="I21" i="28" s="1"/>
  <c r="K23" i="28"/>
  <c r="M23" i="28"/>
  <c r="O23" i="28"/>
  <c r="Q23" i="28"/>
  <c r="Q21" i="28" s="1"/>
  <c r="V23" i="28"/>
  <c r="G24" i="28"/>
  <c r="M24" i="28" s="1"/>
  <c r="I24" i="28"/>
  <c r="K24" i="28"/>
  <c r="O24" i="28"/>
  <c r="Q24" i="28"/>
  <c r="V24" i="28"/>
  <c r="G25" i="28"/>
  <c r="I25" i="28"/>
  <c r="K25" i="28"/>
  <c r="M25" i="28"/>
  <c r="O25" i="28"/>
  <c r="Q25" i="28"/>
  <c r="V25" i="28"/>
  <c r="G26" i="28"/>
  <c r="M26" i="28" s="1"/>
  <c r="I26" i="28"/>
  <c r="K26" i="28"/>
  <c r="O26" i="28"/>
  <c r="Q26" i="28"/>
  <c r="V26" i="28"/>
  <c r="G27" i="28"/>
  <c r="I27" i="28"/>
  <c r="K27" i="28"/>
  <c r="M27" i="28"/>
  <c r="O27" i="28"/>
  <c r="Q27" i="28"/>
  <c r="V27" i="28"/>
  <c r="G28" i="28"/>
  <c r="M28" i="28" s="1"/>
  <c r="I28" i="28"/>
  <c r="K28" i="28"/>
  <c r="O28" i="28"/>
  <c r="Q28" i="28"/>
  <c r="V28" i="28"/>
  <c r="G29" i="28"/>
  <c r="I29" i="28"/>
  <c r="K29" i="28"/>
  <c r="M29" i="28"/>
  <c r="O29" i="28"/>
  <c r="Q29" i="28"/>
  <c r="V29" i="28"/>
  <c r="G30" i="28"/>
  <c r="M30" i="28" s="1"/>
  <c r="I30" i="28"/>
  <c r="K30" i="28"/>
  <c r="O30" i="28"/>
  <c r="Q30" i="28"/>
  <c r="V30" i="28"/>
  <c r="G31" i="28"/>
  <c r="I31" i="28"/>
  <c r="K31" i="28"/>
  <c r="M31" i="28"/>
  <c r="O31" i="28"/>
  <c r="Q31" i="28"/>
  <c r="V31" i="28"/>
  <c r="G32" i="28"/>
  <c r="M32" i="28" s="1"/>
  <c r="I32" i="28"/>
  <c r="K32" i="28"/>
  <c r="O32" i="28"/>
  <c r="Q32" i="28"/>
  <c r="V32" i="28"/>
  <c r="G34" i="28"/>
  <c r="G33" i="28" s="1"/>
  <c r="I34" i="28"/>
  <c r="K34" i="28"/>
  <c r="K33" i="28" s="1"/>
  <c r="O34" i="28"/>
  <c r="O33" i="28" s="1"/>
  <c r="Q34" i="28"/>
  <c r="V34" i="28"/>
  <c r="V33" i="28" s="1"/>
  <c r="G35" i="28"/>
  <c r="I35" i="28"/>
  <c r="I33" i="28" s="1"/>
  <c r="K35" i="28"/>
  <c r="M35" i="28"/>
  <c r="O35" i="28"/>
  <c r="Q35" i="28"/>
  <c r="Q33" i="28" s="1"/>
  <c r="V35" i="28"/>
  <c r="G36" i="28"/>
  <c r="M36" i="28" s="1"/>
  <c r="I36" i="28"/>
  <c r="K36" i="28"/>
  <c r="O36" i="28"/>
  <c r="Q36" i="28"/>
  <c r="V36" i="28"/>
  <c r="G37" i="28"/>
  <c r="I37" i="28"/>
  <c r="K37" i="28"/>
  <c r="M37" i="28"/>
  <c r="O37" i="28"/>
  <c r="Q37" i="28"/>
  <c r="V37" i="28"/>
  <c r="G38" i="28"/>
  <c r="M38" i="28" s="1"/>
  <c r="I38" i="28"/>
  <c r="K38" i="28"/>
  <c r="O38" i="28"/>
  <c r="Q38" i="28"/>
  <c r="V38" i="28"/>
  <c r="G39" i="28"/>
  <c r="I39" i="28"/>
  <c r="K39" i="28"/>
  <c r="M39" i="28"/>
  <c r="O39" i="28"/>
  <c r="Q39" i="28"/>
  <c r="V39" i="28"/>
  <c r="G40" i="28"/>
  <c r="M40" i="28" s="1"/>
  <c r="I40" i="28"/>
  <c r="K40" i="28"/>
  <c r="O40" i="28"/>
  <c r="Q40" i="28"/>
  <c r="V40" i="28"/>
  <c r="G41" i="28"/>
  <c r="I41" i="28"/>
  <c r="K41" i="28"/>
  <c r="M41" i="28"/>
  <c r="O41" i="28"/>
  <c r="Q41" i="28"/>
  <c r="V41" i="28"/>
  <c r="G42" i="28"/>
  <c r="M42" i="28" s="1"/>
  <c r="I42" i="28"/>
  <c r="K42" i="28"/>
  <c r="O42" i="28"/>
  <c r="Q42" i="28"/>
  <c r="V42" i="28"/>
  <c r="G43" i="28"/>
  <c r="I43" i="28"/>
  <c r="K43" i="28"/>
  <c r="M43" i="28"/>
  <c r="O43" i="28"/>
  <c r="Q43" i="28"/>
  <c r="V43" i="28"/>
  <c r="G44" i="28"/>
  <c r="M44" i="28" s="1"/>
  <c r="I44" i="28"/>
  <c r="K44" i="28"/>
  <c r="O44" i="28"/>
  <c r="Q44" i="28"/>
  <c r="V44" i="28"/>
  <c r="G45" i="28"/>
  <c r="I45" i="28"/>
  <c r="K45" i="28"/>
  <c r="M45" i="28"/>
  <c r="O45" i="28"/>
  <c r="Q45" i="28"/>
  <c r="V45" i="28"/>
  <c r="G46" i="28"/>
  <c r="M46" i="28" s="1"/>
  <c r="I46" i="28"/>
  <c r="K46" i="28"/>
  <c r="O46" i="28"/>
  <c r="Q46" i="28"/>
  <c r="V46" i="28"/>
  <c r="G47" i="28"/>
  <c r="I47" i="28"/>
  <c r="K47" i="28"/>
  <c r="M47" i="28"/>
  <c r="O47" i="28"/>
  <c r="Q47" i="28"/>
  <c r="V47" i="28"/>
  <c r="G48" i="28"/>
  <c r="M48" i="28" s="1"/>
  <c r="I48" i="28"/>
  <c r="K48" i="28"/>
  <c r="O48" i="28"/>
  <c r="Q48" i="28"/>
  <c r="V48" i="28"/>
  <c r="G49" i="28"/>
  <c r="I49" i="28"/>
  <c r="K49" i="28"/>
  <c r="M49" i="28"/>
  <c r="O49" i="28"/>
  <c r="Q49" i="28"/>
  <c r="V49" i="28"/>
  <c r="G50" i="28"/>
  <c r="I50" i="28"/>
  <c r="K50" i="28"/>
  <c r="M50" i="28"/>
  <c r="O50" i="28"/>
  <c r="Q50" i="28"/>
  <c r="V50" i="28"/>
  <c r="G51" i="28"/>
  <c r="I51" i="28"/>
  <c r="K51" i="28"/>
  <c r="M51" i="28"/>
  <c r="O51" i="28"/>
  <c r="Q51" i="28"/>
  <c r="V51" i="28"/>
  <c r="G52" i="28"/>
  <c r="I52" i="28"/>
  <c r="K52" i="28"/>
  <c r="M52" i="28"/>
  <c r="O52" i="28"/>
  <c r="Q52" i="28"/>
  <c r="V52" i="28"/>
  <c r="G53" i="28"/>
  <c r="I53" i="28"/>
  <c r="K53" i="28"/>
  <c r="M53" i="28"/>
  <c r="O53" i="28"/>
  <c r="Q53" i="28"/>
  <c r="V53" i="28"/>
  <c r="G54" i="28"/>
  <c r="I54" i="28"/>
  <c r="K54" i="28"/>
  <c r="M54" i="28"/>
  <c r="O54" i="28"/>
  <c r="Q54" i="28"/>
  <c r="V54" i="28"/>
  <c r="G56" i="28"/>
  <c r="G55" i="28" s="1"/>
  <c r="I56" i="28"/>
  <c r="I55" i="28" s="1"/>
  <c r="K56" i="28"/>
  <c r="K55" i="28" s="1"/>
  <c r="M56" i="28"/>
  <c r="O56" i="28"/>
  <c r="O55" i="28" s="1"/>
  <c r="Q56" i="28"/>
  <c r="Q55" i="28" s="1"/>
  <c r="V56" i="28"/>
  <c r="V55" i="28" s="1"/>
  <c r="G57" i="28"/>
  <c r="M57" i="28" s="1"/>
  <c r="I57" i="28"/>
  <c r="K57" i="28"/>
  <c r="O57" i="28"/>
  <c r="Q57" i="28"/>
  <c r="V57" i="28"/>
  <c r="G59" i="28"/>
  <c r="G58" i="28" s="1"/>
  <c r="I59" i="28"/>
  <c r="I58" i="28" s="1"/>
  <c r="K59" i="28"/>
  <c r="K58" i="28" s="1"/>
  <c r="M59" i="28"/>
  <c r="O59" i="28"/>
  <c r="O58" i="28" s="1"/>
  <c r="Q59" i="28"/>
  <c r="Q58" i="28" s="1"/>
  <c r="V59" i="28"/>
  <c r="V58" i="28" s="1"/>
  <c r="G60" i="28"/>
  <c r="I60" i="28"/>
  <c r="K60" i="28"/>
  <c r="M60" i="28"/>
  <c r="O60" i="28"/>
  <c r="Q60" i="28"/>
  <c r="V60" i="28"/>
  <c r="G61" i="28"/>
  <c r="I61" i="28"/>
  <c r="K61" i="28"/>
  <c r="M61" i="28"/>
  <c r="O61" i="28"/>
  <c r="Q61" i="28"/>
  <c r="V61" i="28"/>
  <c r="G62" i="28"/>
  <c r="I62" i="28"/>
  <c r="K62" i="28"/>
  <c r="M62" i="28"/>
  <c r="O62" i="28"/>
  <c r="Q62" i="28"/>
  <c r="V62" i="28"/>
  <c r="G63" i="28"/>
  <c r="I63" i="28"/>
  <c r="K63" i="28"/>
  <c r="M63" i="28"/>
  <c r="O63" i="28"/>
  <c r="Q63" i="28"/>
  <c r="V63" i="28"/>
  <c r="G64" i="28"/>
  <c r="I64" i="28"/>
  <c r="K64" i="28"/>
  <c r="M64" i="28"/>
  <c r="O64" i="28"/>
  <c r="Q64" i="28"/>
  <c r="V64" i="28"/>
  <c r="G65" i="28"/>
  <c r="M65" i="28" s="1"/>
  <c r="I65" i="28"/>
  <c r="K65" i="28"/>
  <c r="O65" i="28"/>
  <c r="Q65" i="28"/>
  <c r="V65" i="28"/>
  <c r="G66" i="28"/>
  <c r="I66" i="28"/>
  <c r="K66" i="28"/>
  <c r="M66" i="28"/>
  <c r="O66" i="28"/>
  <c r="Q66" i="28"/>
  <c r="V66" i="28"/>
  <c r="G67" i="28"/>
  <c r="M67" i="28" s="1"/>
  <c r="I67" i="28"/>
  <c r="K67" i="28"/>
  <c r="O67" i="28"/>
  <c r="Q67" i="28"/>
  <c r="V67" i="28"/>
  <c r="G68" i="28"/>
  <c r="I68" i="28"/>
  <c r="K68" i="28"/>
  <c r="M68" i="28"/>
  <c r="O68" i="28"/>
  <c r="Q68" i="28"/>
  <c r="V68" i="28"/>
  <c r="G70" i="28"/>
  <c r="I70" i="28"/>
  <c r="I69" i="28" s="1"/>
  <c r="K70" i="28"/>
  <c r="M70" i="28"/>
  <c r="O70" i="28"/>
  <c r="Q70" i="28"/>
  <c r="Q69" i="28" s="1"/>
  <c r="V70" i="28"/>
  <c r="G71" i="28"/>
  <c r="M71" i="28" s="1"/>
  <c r="I71" i="28"/>
  <c r="K71" i="28"/>
  <c r="K69" i="28" s="1"/>
  <c r="O71" i="28"/>
  <c r="O69" i="28" s="1"/>
  <c r="Q71" i="28"/>
  <c r="V71" i="28"/>
  <c r="V69" i="28" s="1"/>
  <c r="G72" i="28"/>
  <c r="I72" i="28"/>
  <c r="K72" i="28"/>
  <c r="M72" i="28"/>
  <c r="O72" i="28"/>
  <c r="Q72" i="28"/>
  <c r="V72" i="28"/>
  <c r="G73" i="28"/>
  <c r="M73" i="28" s="1"/>
  <c r="I73" i="28"/>
  <c r="K73" i="28"/>
  <c r="O73" i="28"/>
  <c r="Q73" i="28"/>
  <c r="V73" i="28"/>
  <c r="AE75" i="28"/>
  <c r="AF75" i="28"/>
  <c r="G69" i="27"/>
  <c r="G8" i="27"/>
  <c r="K8" i="27"/>
  <c r="O8" i="27"/>
  <c r="V8" i="27"/>
  <c r="G9" i="27"/>
  <c r="I9" i="27"/>
  <c r="I8" i="27" s="1"/>
  <c r="K9" i="27"/>
  <c r="M9" i="27"/>
  <c r="M8" i="27" s="1"/>
  <c r="O9" i="27"/>
  <c r="Q9" i="27"/>
  <c r="Q8" i="27" s="1"/>
  <c r="V9" i="27"/>
  <c r="G11" i="27"/>
  <c r="I11" i="27"/>
  <c r="I10" i="27" s="1"/>
  <c r="K11" i="27"/>
  <c r="M11" i="27"/>
  <c r="O11" i="27"/>
  <c r="Q11" i="27"/>
  <c r="Q10" i="27" s="1"/>
  <c r="V11" i="27"/>
  <c r="G12" i="27"/>
  <c r="G10" i="27" s="1"/>
  <c r="I12" i="27"/>
  <c r="K12" i="27"/>
  <c r="K10" i="27" s="1"/>
  <c r="O12" i="27"/>
  <c r="O10" i="27" s="1"/>
  <c r="Q12" i="27"/>
  <c r="V12" i="27"/>
  <c r="V10" i="27" s="1"/>
  <c r="G13" i="27"/>
  <c r="I13" i="27"/>
  <c r="K13" i="27"/>
  <c r="M13" i="27"/>
  <c r="O13" i="27"/>
  <c r="Q13" i="27"/>
  <c r="V13" i="27"/>
  <c r="G14" i="27"/>
  <c r="M14" i="27" s="1"/>
  <c r="I14" i="27"/>
  <c r="K14" i="27"/>
  <c r="O14" i="27"/>
  <c r="Q14" i="27"/>
  <c r="V14" i="27"/>
  <c r="G15" i="27"/>
  <c r="I15" i="27"/>
  <c r="K15" i="27"/>
  <c r="M15" i="27"/>
  <c r="O15" i="27"/>
  <c r="Q15" i="27"/>
  <c r="V15" i="27"/>
  <c r="G16" i="27"/>
  <c r="M16" i="27" s="1"/>
  <c r="I16" i="27"/>
  <c r="K16" i="27"/>
  <c r="O16" i="27"/>
  <c r="Q16" i="27"/>
  <c r="V16" i="27"/>
  <c r="G17" i="27"/>
  <c r="I17" i="27"/>
  <c r="K17" i="27"/>
  <c r="M17" i="27"/>
  <c r="O17" i="27"/>
  <c r="Q17" i="27"/>
  <c r="V17" i="27"/>
  <c r="G18" i="27"/>
  <c r="M18" i="27" s="1"/>
  <c r="I18" i="27"/>
  <c r="K18" i="27"/>
  <c r="O18" i="27"/>
  <c r="Q18" i="27"/>
  <c r="V18" i="27"/>
  <c r="G19" i="27"/>
  <c r="I19" i="27"/>
  <c r="K19" i="27"/>
  <c r="M19" i="27"/>
  <c r="O19" i="27"/>
  <c r="Q19" i="27"/>
  <c r="V19" i="27"/>
  <c r="G21" i="27"/>
  <c r="I21" i="27"/>
  <c r="I20" i="27" s="1"/>
  <c r="K21" i="27"/>
  <c r="M21" i="27"/>
  <c r="O21" i="27"/>
  <c r="Q21" i="27"/>
  <c r="Q20" i="27" s="1"/>
  <c r="V21" i="27"/>
  <c r="G22" i="27"/>
  <c r="G20" i="27" s="1"/>
  <c r="I22" i="27"/>
  <c r="K22" i="27"/>
  <c r="K20" i="27" s="1"/>
  <c r="O22" i="27"/>
  <c r="O20" i="27" s="1"/>
  <c r="Q22" i="27"/>
  <c r="V22" i="27"/>
  <c r="V20" i="27" s="1"/>
  <c r="G23" i="27"/>
  <c r="I23" i="27"/>
  <c r="K23" i="27"/>
  <c r="M23" i="27"/>
  <c r="O23" i="27"/>
  <c r="Q23" i="27"/>
  <c r="V23" i="27"/>
  <c r="G24" i="27"/>
  <c r="M24" i="27" s="1"/>
  <c r="I24" i="27"/>
  <c r="K24" i="27"/>
  <c r="O24" i="27"/>
  <c r="Q24" i="27"/>
  <c r="V24" i="27"/>
  <c r="G25" i="27"/>
  <c r="I25" i="27"/>
  <c r="K25" i="27"/>
  <c r="M25" i="27"/>
  <c r="O25" i="27"/>
  <c r="Q25" i="27"/>
  <c r="V25" i="27"/>
  <c r="G26" i="27"/>
  <c r="M26" i="27" s="1"/>
  <c r="I26" i="27"/>
  <c r="K26" i="27"/>
  <c r="O26" i="27"/>
  <c r="Q26" i="27"/>
  <c r="V26" i="27"/>
  <c r="G27" i="27"/>
  <c r="I27" i="27"/>
  <c r="K27" i="27"/>
  <c r="M27" i="27"/>
  <c r="O27" i="27"/>
  <c r="Q27" i="27"/>
  <c r="V27" i="27"/>
  <c r="G28" i="27"/>
  <c r="M28" i="27" s="1"/>
  <c r="I28" i="27"/>
  <c r="K28" i="27"/>
  <c r="O28" i="27"/>
  <c r="Q28" i="27"/>
  <c r="V28" i="27"/>
  <c r="G30" i="27"/>
  <c r="G29" i="27" s="1"/>
  <c r="I30" i="27"/>
  <c r="K30" i="27"/>
  <c r="K29" i="27" s="1"/>
  <c r="O30" i="27"/>
  <c r="O29" i="27" s="1"/>
  <c r="Q30" i="27"/>
  <c r="V30" i="27"/>
  <c r="V29" i="27" s="1"/>
  <c r="G31" i="27"/>
  <c r="I31" i="27"/>
  <c r="I29" i="27" s="1"/>
  <c r="K31" i="27"/>
  <c r="M31" i="27"/>
  <c r="O31" i="27"/>
  <c r="Q31" i="27"/>
  <c r="Q29" i="27" s="1"/>
  <c r="V31" i="27"/>
  <c r="G32" i="27"/>
  <c r="M32" i="27" s="1"/>
  <c r="I32" i="27"/>
  <c r="K32" i="27"/>
  <c r="O32" i="27"/>
  <c r="Q32" i="27"/>
  <c r="V32" i="27"/>
  <c r="G33" i="27"/>
  <c r="I33" i="27"/>
  <c r="K33" i="27"/>
  <c r="M33" i="27"/>
  <c r="O33" i="27"/>
  <c r="Q33" i="27"/>
  <c r="V33" i="27"/>
  <c r="G34" i="27"/>
  <c r="M34" i="27" s="1"/>
  <c r="I34" i="27"/>
  <c r="K34" i="27"/>
  <c r="O34" i="27"/>
  <c r="Q34" i="27"/>
  <c r="V34" i="27"/>
  <c r="G35" i="27"/>
  <c r="I35" i="27"/>
  <c r="K35" i="27"/>
  <c r="M35" i="27"/>
  <c r="O35" i="27"/>
  <c r="Q35" i="27"/>
  <c r="V35" i="27"/>
  <c r="G36" i="27"/>
  <c r="M36" i="27" s="1"/>
  <c r="I36" i="27"/>
  <c r="K36" i="27"/>
  <c r="O36" i="27"/>
  <c r="Q36" i="27"/>
  <c r="V36" i="27"/>
  <c r="G37" i="27"/>
  <c r="I37" i="27"/>
  <c r="K37" i="27"/>
  <c r="M37" i="27"/>
  <c r="O37" i="27"/>
  <c r="Q37" i="27"/>
  <c r="V37" i="27"/>
  <c r="G38" i="27"/>
  <c r="M38" i="27" s="1"/>
  <c r="I38" i="27"/>
  <c r="K38" i="27"/>
  <c r="O38" i="27"/>
  <c r="Q38" i="27"/>
  <c r="V38" i="27"/>
  <c r="G39" i="27"/>
  <c r="I39" i="27"/>
  <c r="K39" i="27"/>
  <c r="M39" i="27"/>
  <c r="O39" i="27"/>
  <c r="Q39" i="27"/>
  <c r="V39" i="27"/>
  <c r="G40" i="27"/>
  <c r="M40" i="27" s="1"/>
  <c r="I40" i="27"/>
  <c r="K40" i="27"/>
  <c r="O40" i="27"/>
  <c r="Q40" i="27"/>
  <c r="V40" i="27"/>
  <c r="G41" i="27"/>
  <c r="I41" i="27"/>
  <c r="K41" i="27"/>
  <c r="M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G45" i="27"/>
  <c r="I45" i="27"/>
  <c r="K45" i="27"/>
  <c r="M45" i="27"/>
  <c r="O45" i="27"/>
  <c r="Q45" i="27"/>
  <c r="V45" i="27"/>
  <c r="G46" i="27"/>
  <c r="M46" i="27" s="1"/>
  <c r="I46" i="27"/>
  <c r="K46" i="27"/>
  <c r="O46" i="27"/>
  <c r="Q46" i="27"/>
  <c r="V46" i="27"/>
  <c r="G47" i="27"/>
  <c r="I47" i="27"/>
  <c r="K47" i="27"/>
  <c r="M47" i="27"/>
  <c r="O47" i="27"/>
  <c r="Q47" i="27"/>
  <c r="V47" i="27"/>
  <c r="G48" i="27"/>
  <c r="M48" i="27" s="1"/>
  <c r="I48" i="27"/>
  <c r="K48" i="27"/>
  <c r="O48" i="27"/>
  <c r="Q48" i="27"/>
  <c r="V48" i="27"/>
  <c r="G50" i="27"/>
  <c r="I50" i="27"/>
  <c r="I49" i="27" s="1"/>
  <c r="K50" i="27"/>
  <c r="M50" i="27"/>
  <c r="O50" i="27"/>
  <c r="Q50" i="27"/>
  <c r="Q49" i="27" s="1"/>
  <c r="V50" i="27"/>
  <c r="G51" i="27"/>
  <c r="M51" i="27" s="1"/>
  <c r="I51" i="27"/>
  <c r="K51" i="27"/>
  <c r="K49" i="27" s="1"/>
  <c r="O51" i="27"/>
  <c r="O49" i="27" s="1"/>
  <c r="Q51" i="27"/>
  <c r="V51" i="27"/>
  <c r="V49" i="27" s="1"/>
  <c r="G53" i="27"/>
  <c r="G52" i="27" s="1"/>
  <c r="I53" i="27"/>
  <c r="K53" i="27"/>
  <c r="K52" i="27" s="1"/>
  <c r="O53" i="27"/>
  <c r="O52" i="27" s="1"/>
  <c r="Q53" i="27"/>
  <c r="V53" i="27"/>
  <c r="V52" i="27" s="1"/>
  <c r="G54" i="27"/>
  <c r="I54" i="27"/>
  <c r="I52" i="27" s="1"/>
  <c r="K54" i="27"/>
  <c r="M54" i="27"/>
  <c r="O54" i="27"/>
  <c r="Q54" i="27"/>
  <c r="Q52" i="27" s="1"/>
  <c r="V54" i="27"/>
  <c r="G55" i="27"/>
  <c r="M55" i="27" s="1"/>
  <c r="I55" i="27"/>
  <c r="K55" i="27"/>
  <c r="O55" i="27"/>
  <c r="Q55" i="27"/>
  <c r="V55" i="27"/>
  <c r="G56" i="27"/>
  <c r="I56" i="27"/>
  <c r="K56" i="27"/>
  <c r="M56" i="27"/>
  <c r="O56" i="27"/>
  <c r="Q56" i="27"/>
  <c r="V56" i="27"/>
  <c r="G57" i="27"/>
  <c r="M57" i="27" s="1"/>
  <c r="I57" i="27"/>
  <c r="K57" i="27"/>
  <c r="O57" i="27"/>
  <c r="Q57" i="27"/>
  <c r="V57" i="27"/>
  <c r="G58" i="27"/>
  <c r="I58" i="27"/>
  <c r="K58" i="27"/>
  <c r="M58" i="27"/>
  <c r="O58" i="27"/>
  <c r="Q58" i="27"/>
  <c r="V58" i="27"/>
  <c r="G59" i="27"/>
  <c r="M59" i="27" s="1"/>
  <c r="I59" i="27"/>
  <c r="K59" i="27"/>
  <c r="O59" i="27"/>
  <c r="Q59" i="27"/>
  <c r="V59" i="27"/>
  <c r="G60" i="27"/>
  <c r="I60" i="27"/>
  <c r="K60" i="27"/>
  <c r="M60" i="27"/>
  <c r="O60" i="27"/>
  <c r="Q60" i="27"/>
  <c r="V60" i="27"/>
  <c r="G61" i="27"/>
  <c r="M61" i="27" s="1"/>
  <c r="I61" i="27"/>
  <c r="K61" i="27"/>
  <c r="O61" i="27"/>
  <c r="Q61" i="27"/>
  <c r="V61" i="27"/>
  <c r="G62" i="27"/>
  <c r="I62" i="27"/>
  <c r="K62" i="27"/>
  <c r="M62" i="27"/>
  <c r="O62" i="27"/>
  <c r="Q62" i="27"/>
  <c r="V62" i="27"/>
  <c r="G64" i="27"/>
  <c r="I64" i="27"/>
  <c r="I63" i="27" s="1"/>
  <c r="K64" i="27"/>
  <c r="M64" i="27"/>
  <c r="O64" i="27"/>
  <c r="Q64" i="27"/>
  <c r="Q63" i="27" s="1"/>
  <c r="V64" i="27"/>
  <c r="G65" i="27"/>
  <c r="M65" i="27" s="1"/>
  <c r="I65" i="27"/>
  <c r="K65" i="27"/>
  <c r="K63" i="27" s="1"/>
  <c r="O65" i="27"/>
  <c r="O63" i="27" s="1"/>
  <c r="Q65" i="27"/>
  <c r="V65" i="27"/>
  <c r="V63" i="27" s="1"/>
  <c r="G66" i="27"/>
  <c r="I66" i="27"/>
  <c r="K66" i="27"/>
  <c r="M66" i="27"/>
  <c r="O66" i="27"/>
  <c r="Q66" i="27"/>
  <c r="V66" i="27"/>
  <c r="G67" i="27"/>
  <c r="M67" i="27" s="1"/>
  <c r="I67" i="27"/>
  <c r="K67" i="27"/>
  <c r="O67" i="27"/>
  <c r="Q67" i="27"/>
  <c r="V67" i="27"/>
  <c r="AE69" i="27"/>
  <c r="AF69" i="27"/>
  <c r="G30" i="26"/>
  <c r="G8" i="26"/>
  <c r="K8" i="26"/>
  <c r="O8" i="26"/>
  <c r="V8" i="26"/>
  <c r="G9" i="26"/>
  <c r="I9" i="26"/>
  <c r="I8" i="26" s="1"/>
  <c r="K9" i="26"/>
  <c r="M9" i="26"/>
  <c r="M8" i="26" s="1"/>
  <c r="O9" i="26"/>
  <c r="Q9" i="26"/>
  <c r="Q8" i="26" s="1"/>
  <c r="V9" i="26"/>
  <c r="G11" i="26"/>
  <c r="I11" i="26"/>
  <c r="I10" i="26" s="1"/>
  <c r="K11" i="26"/>
  <c r="M11" i="26"/>
  <c r="O11" i="26"/>
  <c r="Q11" i="26"/>
  <c r="Q10" i="26" s="1"/>
  <c r="V11" i="26"/>
  <c r="G12" i="26"/>
  <c r="G10" i="26" s="1"/>
  <c r="I12" i="26"/>
  <c r="K12" i="26"/>
  <c r="K10" i="26" s="1"/>
  <c r="O12" i="26"/>
  <c r="O10" i="26" s="1"/>
  <c r="Q12" i="26"/>
  <c r="V12" i="26"/>
  <c r="V10" i="26" s="1"/>
  <c r="G13" i="26"/>
  <c r="I13" i="26"/>
  <c r="K13" i="26"/>
  <c r="M13" i="26"/>
  <c r="O13" i="26"/>
  <c r="Q13" i="26"/>
  <c r="V13" i="26"/>
  <c r="G14" i="26"/>
  <c r="M14" i="26" s="1"/>
  <c r="I14" i="26"/>
  <c r="K14" i="26"/>
  <c r="O14" i="26"/>
  <c r="Q14" i="26"/>
  <c r="V14" i="26"/>
  <c r="G15" i="26"/>
  <c r="I15" i="26"/>
  <c r="K15" i="26"/>
  <c r="M15" i="26"/>
  <c r="O15" i="26"/>
  <c r="Q15" i="26"/>
  <c r="V15" i="26"/>
  <c r="G16" i="26"/>
  <c r="M16" i="26" s="1"/>
  <c r="I16" i="26"/>
  <c r="K16" i="26"/>
  <c r="O16" i="26"/>
  <c r="Q16" i="26"/>
  <c r="V16" i="26"/>
  <c r="G17" i="26"/>
  <c r="I17" i="26"/>
  <c r="K17" i="26"/>
  <c r="M17" i="26"/>
  <c r="O17" i="26"/>
  <c r="Q17" i="26"/>
  <c r="V17" i="26"/>
  <c r="G19" i="26"/>
  <c r="I19" i="26"/>
  <c r="I18" i="26" s="1"/>
  <c r="K19" i="26"/>
  <c r="M19" i="26"/>
  <c r="O19" i="26"/>
  <c r="Q19" i="26"/>
  <c r="Q18" i="26" s="1"/>
  <c r="V19" i="26"/>
  <c r="G20" i="26"/>
  <c r="G18" i="26" s="1"/>
  <c r="I20" i="26"/>
  <c r="K20" i="26"/>
  <c r="K18" i="26" s="1"/>
  <c r="O20" i="26"/>
  <c r="O18" i="26" s="1"/>
  <c r="Q20" i="26"/>
  <c r="V20" i="26"/>
  <c r="V18" i="26" s="1"/>
  <c r="G21" i="26"/>
  <c r="I21" i="26"/>
  <c r="K21" i="26"/>
  <c r="M21" i="26"/>
  <c r="O21" i="26"/>
  <c r="Q21" i="26"/>
  <c r="V21" i="26"/>
  <c r="G22" i="26"/>
  <c r="M22" i="26" s="1"/>
  <c r="I22" i="26"/>
  <c r="K22" i="26"/>
  <c r="O22" i="26"/>
  <c r="Q22" i="26"/>
  <c r="V22" i="26"/>
  <c r="G23" i="26"/>
  <c r="I23" i="26"/>
  <c r="K23" i="26"/>
  <c r="M23" i="26"/>
  <c r="O23" i="26"/>
  <c r="Q23" i="26"/>
  <c r="V23" i="26"/>
  <c r="G24" i="26"/>
  <c r="M24" i="26" s="1"/>
  <c r="I24" i="26"/>
  <c r="K24" i="26"/>
  <c r="O24" i="26"/>
  <c r="Q24" i="26"/>
  <c r="V24" i="26"/>
  <c r="G25" i="26"/>
  <c r="I25" i="26"/>
  <c r="K25" i="26"/>
  <c r="M25" i="26"/>
  <c r="O25" i="26"/>
  <c r="Q25" i="26"/>
  <c r="V25" i="26"/>
  <c r="G27" i="26"/>
  <c r="I27" i="26"/>
  <c r="I26" i="26" s="1"/>
  <c r="K27" i="26"/>
  <c r="M27" i="26"/>
  <c r="O27" i="26"/>
  <c r="Q27" i="26"/>
  <c r="Q26" i="26" s="1"/>
  <c r="V27" i="26"/>
  <c r="G28" i="26"/>
  <c r="G26" i="26" s="1"/>
  <c r="I28" i="26"/>
  <c r="K28" i="26"/>
  <c r="K26" i="26" s="1"/>
  <c r="O28" i="26"/>
  <c r="O26" i="26" s="1"/>
  <c r="Q28" i="26"/>
  <c r="V28" i="26"/>
  <c r="V26" i="26" s="1"/>
  <c r="AE30" i="26"/>
  <c r="AF30" i="26"/>
  <c r="G74" i="25"/>
  <c r="G8" i="25"/>
  <c r="K8" i="25"/>
  <c r="O8" i="25"/>
  <c r="V8" i="25"/>
  <c r="G9" i="25"/>
  <c r="I9" i="25"/>
  <c r="I8" i="25" s="1"/>
  <c r="K9" i="25"/>
  <c r="M9" i="25"/>
  <c r="M8" i="25" s="1"/>
  <c r="O9" i="25"/>
  <c r="Q9" i="25"/>
  <c r="Q8" i="25" s="1"/>
  <c r="V9" i="25"/>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4" i="25"/>
  <c r="M14" i="25" s="1"/>
  <c r="I14" i="25"/>
  <c r="K14" i="25"/>
  <c r="O14" i="25"/>
  <c r="Q14" i="25"/>
  <c r="V14" i="25"/>
  <c r="G15" i="25"/>
  <c r="I15" i="25"/>
  <c r="K15" i="25"/>
  <c r="M15" i="25"/>
  <c r="O15" i="25"/>
  <c r="Q15" i="25"/>
  <c r="V15" i="25"/>
  <c r="G16" i="25"/>
  <c r="M16" i="25" s="1"/>
  <c r="I16" i="25"/>
  <c r="K16" i="25"/>
  <c r="O16" i="25"/>
  <c r="Q16" i="25"/>
  <c r="V16" i="25"/>
  <c r="G17" i="25"/>
  <c r="I17" i="25"/>
  <c r="K17" i="25"/>
  <c r="M17" i="25"/>
  <c r="O17" i="25"/>
  <c r="Q17" i="25"/>
  <c r="V17" i="25"/>
  <c r="G18" i="25"/>
  <c r="M18" i="25" s="1"/>
  <c r="I18" i="25"/>
  <c r="K18" i="25"/>
  <c r="O18" i="25"/>
  <c r="Q18" i="25"/>
  <c r="V18" i="25"/>
  <c r="G19" i="25"/>
  <c r="I19" i="25"/>
  <c r="K19" i="25"/>
  <c r="M19" i="25"/>
  <c r="O19" i="25"/>
  <c r="Q19" i="25"/>
  <c r="V19" i="25"/>
  <c r="G21" i="25"/>
  <c r="I21" i="25"/>
  <c r="I20" i="25" s="1"/>
  <c r="K21" i="25"/>
  <c r="M21" i="25"/>
  <c r="O21" i="25"/>
  <c r="Q21" i="25"/>
  <c r="Q20" i="25" s="1"/>
  <c r="V21" i="25"/>
  <c r="G22" i="25"/>
  <c r="G20" i="25" s="1"/>
  <c r="I22" i="25"/>
  <c r="K22" i="25"/>
  <c r="K20" i="25" s="1"/>
  <c r="O22" i="25"/>
  <c r="O20" i="25" s="1"/>
  <c r="Q22" i="25"/>
  <c r="V22" i="25"/>
  <c r="V20" i="25" s="1"/>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30" i="25"/>
  <c r="G29" i="25" s="1"/>
  <c r="I30" i="25"/>
  <c r="K30" i="25"/>
  <c r="K29" i="25" s="1"/>
  <c r="O30" i="25"/>
  <c r="O29" i="25" s="1"/>
  <c r="Q30" i="25"/>
  <c r="V30" i="25"/>
  <c r="V29" i="25" s="1"/>
  <c r="G31" i="25"/>
  <c r="I31" i="25"/>
  <c r="I29" i="25" s="1"/>
  <c r="K31" i="25"/>
  <c r="M31" i="25"/>
  <c r="O31" i="25"/>
  <c r="Q31" i="25"/>
  <c r="Q29" i="25" s="1"/>
  <c r="V31" i="25"/>
  <c r="G32" i="25"/>
  <c r="M32" i="25" s="1"/>
  <c r="I32" i="25"/>
  <c r="K32" i="25"/>
  <c r="O32" i="25"/>
  <c r="Q32" i="25"/>
  <c r="V32" i="25"/>
  <c r="G33" i="25"/>
  <c r="I33" i="25"/>
  <c r="K33" i="25"/>
  <c r="M33" i="25"/>
  <c r="O33" i="25"/>
  <c r="Q33" i="25"/>
  <c r="V33" i="25"/>
  <c r="G34" i="25"/>
  <c r="M34" i="25" s="1"/>
  <c r="I34" i="25"/>
  <c r="K34" i="25"/>
  <c r="O34" i="25"/>
  <c r="Q34" i="25"/>
  <c r="V34" i="25"/>
  <c r="G35" i="25"/>
  <c r="I35" i="25"/>
  <c r="K35" i="25"/>
  <c r="M35" i="25"/>
  <c r="O35" i="25"/>
  <c r="Q35" i="25"/>
  <c r="V35" i="25"/>
  <c r="G36" i="25"/>
  <c r="M36" i="25" s="1"/>
  <c r="I36" i="25"/>
  <c r="K36" i="25"/>
  <c r="O36" i="25"/>
  <c r="Q36" i="25"/>
  <c r="V36" i="25"/>
  <c r="G37" i="25"/>
  <c r="I37" i="25"/>
  <c r="K37" i="25"/>
  <c r="M37" i="25"/>
  <c r="O37" i="25"/>
  <c r="Q37" i="25"/>
  <c r="V37" i="25"/>
  <c r="G38" i="25"/>
  <c r="M38" i="25" s="1"/>
  <c r="I38" i="25"/>
  <c r="K38" i="25"/>
  <c r="O38" i="25"/>
  <c r="Q38" i="25"/>
  <c r="V38" i="25"/>
  <c r="G39" i="25"/>
  <c r="I39" i="25"/>
  <c r="K39" i="25"/>
  <c r="M39" i="25"/>
  <c r="O39" i="25"/>
  <c r="Q39" i="25"/>
  <c r="V39" i="25"/>
  <c r="G40" i="25"/>
  <c r="M40" i="25" s="1"/>
  <c r="I40" i="25"/>
  <c r="K40" i="25"/>
  <c r="O40" i="25"/>
  <c r="Q40" i="25"/>
  <c r="V40" i="25"/>
  <c r="G41" i="25"/>
  <c r="I41" i="25"/>
  <c r="K41" i="25"/>
  <c r="M41" i="25"/>
  <c r="O41" i="25"/>
  <c r="Q41" i="25"/>
  <c r="V41" i="25"/>
  <c r="G42" i="25"/>
  <c r="M42" i="25" s="1"/>
  <c r="I42" i="25"/>
  <c r="K42" i="25"/>
  <c r="O42" i="25"/>
  <c r="Q42" i="25"/>
  <c r="V42" i="25"/>
  <c r="G43" i="25"/>
  <c r="I43" i="25"/>
  <c r="K43" i="25"/>
  <c r="M43" i="25"/>
  <c r="O43" i="25"/>
  <c r="Q43" i="25"/>
  <c r="V43" i="25"/>
  <c r="G44" i="25"/>
  <c r="M44" i="25" s="1"/>
  <c r="I44" i="25"/>
  <c r="K44" i="25"/>
  <c r="O44" i="25"/>
  <c r="Q44" i="25"/>
  <c r="V44" i="25"/>
  <c r="G45" i="25"/>
  <c r="I45" i="25"/>
  <c r="K45" i="25"/>
  <c r="M45" i="25"/>
  <c r="O45" i="25"/>
  <c r="Q45" i="25"/>
  <c r="V45" i="25"/>
  <c r="G46" i="25"/>
  <c r="M46" i="25" s="1"/>
  <c r="I46" i="25"/>
  <c r="K46" i="25"/>
  <c r="O46" i="25"/>
  <c r="Q46" i="25"/>
  <c r="V46" i="25"/>
  <c r="G47" i="25"/>
  <c r="I47" i="25"/>
  <c r="K47" i="25"/>
  <c r="M47" i="25"/>
  <c r="O47" i="25"/>
  <c r="Q47" i="25"/>
  <c r="V47" i="25"/>
  <c r="G48" i="25"/>
  <c r="M48" i="25" s="1"/>
  <c r="I48" i="25"/>
  <c r="K48" i="25"/>
  <c r="O48" i="25"/>
  <c r="Q48" i="25"/>
  <c r="V48" i="25"/>
  <c r="G49" i="25"/>
  <c r="I49" i="25"/>
  <c r="K49" i="25"/>
  <c r="M49" i="25"/>
  <c r="O49" i="25"/>
  <c r="Q49" i="25"/>
  <c r="V49" i="25"/>
  <c r="G50" i="25"/>
  <c r="M50" i="25" s="1"/>
  <c r="I50" i="25"/>
  <c r="K50" i="25"/>
  <c r="O50" i="25"/>
  <c r="Q50" i="25"/>
  <c r="V50" i="25"/>
  <c r="G51" i="25"/>
  <c r="I51" i="25"/>
  <c r="K51" i="25"/>
  <c r="M51" i="25"/>
  <c r="O51" i="25"/>
  <c r="Q51" i="25"/>
  <c r="V51" i="25"/>
  <c r="G52" i="25"/>
  <c r="M52" i="25" s="1"/>
  <c r="I52" i="25"/>
  <c r="K52" i="25"/>
  <c r="O52" i="25"/>
  <c r="Q52" i="25"/>
  <c r="V52" i="25"/>
  <c r="G53" i="25"/>
  <c r="I53" i="25"/>
  <c r="K53" i="25"/>
  <c r="M53" i="25"/>
  <c r="O53" i="25"/>
  <c r="Q53" i="25"/>
  <c r="V53" i="25"/>
  <c r="G55" i="25"/>
  <c r="I55" i="25"/>
  <c r="I54" i="25" s="1"/>
  <c r="K55" i="25"/>
  <c r="M55" i="25"/>
  <c r="O55" i="25"/>
  <c r="Q55" i="25"/>
  <c r="Q54" i="25" s="1"/>
  <c r="V55" i="25"/>
  <c r="G56" i="25"/>
  <c r="G54" i="25" s="1"/>
  <c r="I56" i="25"/>
  <c r="K56" i="25"/>
  <c r="K54" i="25" s="1"/>
  <c r="O56" i="25"/>
  <c r="O54" i="25" s="1"/>
  <c r="Q56" i="25"/>
  <c r="V56" i="25"/>
  <c r="V54" i="25" s="1"/>
  <c r="G58" i="25"/>
  <c r="G57" i="25" s="1"/>
  <c r="I58" i="25"/>
  <c r="K58" i="25"/>
  <c r="K57" i="25" s="1"/>
  <c r="O58" i="25"/>
  <c r="O57" i="25" s="1"/>
  <c r="Q58" i="25"/>
  <c r="V58" i="25"/>
  <c r="V57" i="25" s="1"/>
  <c r="G59" i="25"/>
  <c r="I59" i="25"/>
  <c r="I57" i="25" s="1"/>
  <c r="K59" i="25"/>
  <c r="M59" i="25"/>
  <c r="O59" i="25"/>
  <c r="Q59" i="25"/>
  <c r="Q57" i="25" s="1"/>
  <c r="V59" i="25"/>
  <c r="G60" i="25"/>
  <c r="M60" i="25" s="1"/>
  <c r="I60" i="25"/>
  <c r="K60" i="25"/>
  <c r="O60" i="25"/>
  <c r="Q60" i="25"/>
  <c r="V60" i="25"/>
  <c r="G61" i="25"/>
  <c r="I61" i="25"/>
  <c r="K61" i="25"/>
  <c r="M61" i="25"/>
  <c r="O61" i="25"/>
  <c r="Q61" i="25"/>
  <c r="V61" i="25"/>
  <c r="G62" i="25"/>
  <c r="M62" i="25" s="1"/>
  <c r="I62" i="25"/>
  <c r="K62" i="25"/>
  <c r="O62" i="25"/>
  <c r="Q62" i="25"/>
  <c r="V62" i="25"/>
  <c r="G63" i="25"/>
  <c r="I63" i="25"/>
  <c r="K63" i="25"/>
  <c r="M63" i="25"/>
  <c r="O63" i="25"/>
  <c r="Q63" i="25"/>
  <c r="V63" i="25"/>
  <c r="G64" i="25"/>
  <c r="M64" i="25" s="1"/>
  <c r="I64" i="25"/>
  <c r="K64" i="25"/>
  <c r="O64" i="25"/>
  <c r="Q64" i="25"/>
  <c r="V64" i="25"/>
  <c r="G65" i="25"/>
  <c r="I65" i="25"/>
  <c r="K65" i="25"/>
  <c r="M65" i="25"/>
  <c r="O65" i="25"/>
  <c r="Q65" i="25"/>
  <c r="V65" i="25"/>
  <c r="G66" i="25"/>
  <c r="M66" i="25" s="1"/>
  <c r="I66" i="25"/>
  <c r="K66" i="25"/>
  <c r="O66" i="25"/>
  <c r="Q66" i="25"/>
  <c r="V66" i="25"/>
  <c r="G67" i="25"/>
  <c r="I67" i="25"/>
  <c r="K67" i="25"/>
  <c r="M67" i="25"/>
  <c r="O67" i="25"/>
  <c r="Q67" i="25"/>
  <c r="V67" i="25"/>
  <c r="G69" i="25"/>
  <c r="I69" i="25"/>
  <c r="I68" i="25" s="1"/>
  <c r="K69" i="25"/>
  <c r="M69" i="25"/>
  <c r="O69" i="25"/>
  <c r="Q69" i="25"/>
  <c r="Q68" i="25" s="1"/>
  <c r="V69" i="25"/>
  <c r="G70" i="25"/>
  <c r="G68" i="25" s="1"/>
  <c r="I70" i="25"/>
  <c r="K70" i="25"/>
  <c r="K68" i="25" s="1"/>
  <c r="O70" i="25"/>
  <c r="O68" i="25" s="1"/>
  <c r="Q70" i="25"/>
  <c r="V70" i="25"/>
  <c r="V68" i="25" s="1"/>
  <c r="G71" i="25"/>
  <c r="I71" i="25"/>
  <c r="K71" i="25"/>
  <c r="M71" i="25"/>
  <c r="O71" i="25"/>
  <c r="Q71" i="25"/>
  <c r="V71" i="25"/>
  <c r="G72" i="25"/>
  <c r="M72" i="25" s="1"/>
  <c r="I72" i="25"/>
  <c r="K72" i="25"/>
  <c r="O72" i="25"/>
  <c r="Q72" i="25"/>
  <c r="V72" i="25"/>
  <c r="AE74" i="25"/>
  <c r="AF74" i="25"/>
  <c r="G31" i="24"/>
  <c r="G8" i="24"/>
  <c r="K8" i="24"/>
  <c r="O8" i="24"/>
  <c r="V8" i="24"/>
  <c r="G9" i="24"/>
  <c r="I9" i="24"/>
  <c r="I8" i="24" s="1"/>
  <c r="K9" i="24"/>
  <c r="M9" i="24"/>
  <c r="M8" i="24" s="1"/>
  <c r="O9" i="24"/>
  <c r="Q9" i="24"/>
  <c r="Q8" i="24" s="1"/>
  <c r="V9" i="24"/>
  <c r="G11" i="24"/>
  <c r="I11" i="24"/>
  <c r="I10" i="24" s="1"/>
  <c r="K11" i="24"/>
  <c r="M11" i="24"/>
  <c r="O11" i="24"/>
  <c r="Q11" i="24"/>
  <c r="Q10" i="24" s="1"/>
  <c r="V11" i="24"/>
  <c r="G12" i="24"/>
  <c r="G10" i="24" s="1"/>
  <c r="I12" i="24"/>
  <c r="K12" i="24"/>
  <c r="K10" i="24" s="1"/>
  <c r="O12" i="24"/>
  <c r="O10" i="24" s="1"/>
  <c r="Q12" i="24"/>
  <c r="V12" i="24"/>
  <c r="V10" i="24" s="1"/>
  <c r="G13" i="24"/>
  <c r="I13" i="24"/>
  <c r="K13" i="24"/>
  <c r="M13" i="24"/>
  <c r="O13" i="24"/>
  <c r="Q13" i="24"/>
  <c r="V13" i="24"/>
  <c r="G14" i="24"/>
  <c r="M14" i="24" s="1"/>
  <c r="I14" i="24"/>
  <c r="K14" i="24"/>
  <c r="O14" i="24"/>
  <c r="Q14" i="24"/>
  <c r="V14" i="24"/>
  <c r="G15" i="24"/>
  <c r="I15" i="24"/>
  <c r="K15" i="24"/>
  <c r="M15" i="24"/>
  <c r="O15" i="24"/>
  <c r="Q15" i="24"/>
  <c r="V15" i="24"/>
  <c r="G16" i="24"/>
  <c r="M16" i="24" s="1"/>
  <c r="I16" i="24"/>
  <c r="K16" i="24"/>
  <c r="O16" i="24"/>
  <c r="Q16" i="24"/>
  <c r="V16" i="24"/>
  <c r="G17" i="24"/>
  <c r="I17" i="24"/>
  <c r="K17" i="24"/>
  <c r="M17" i="24"/>
  <c r="O17" i="24"/>
  <c r="Q17" i="24"/>
  <c r="V17" i="24"/>
  <c r="G18" i="24"/>
  <c r="M18" i="24" s="1"/>
  <c r="I18" i="24"/>
  <c r="K18" i="24"/>
  <c r="O18" i="24"/>
  <c r="Q18" i="24"/>
  <c r="V18" i="24"/>
  <c r="G20" i="24"/>
  <c r="G19" i="24" s="1"/>
  <c r="I20" i="24"/>
  <c r="K20" i="24"/>
  <c r="K19" i="24" s="1"/>
  <c r="O20" i="24"/>
  <c r="O19" i="24" s="1"/>
  <c r="Q20" i="24"/>
  <c r="V20" i="24"/>
  <c r="V19" i="24" s="1"/>
  <c r="G21" i="24"/>
  <c r="I21" i="24"/>
  <c r="I19" i="24" s="1"/>
  <c r="K21" i="24"/>
  <c r="M21" i="24"/>
  <c r="O21" i="24"/>
  <c r="Q21" i="24"/>
  <c r="Q19" i="24" s="1"/>
  <c r="V21" i="24"/>
  <c r="G22" i="24"/>
  <c r="M22" i="24" s="1"/>
  <c r="I22" i="24"/>
  <c r="K22" i="24"/>
  <c r="O22" i="24"/>
  <c r="Q22" i="24"/>
  <c r="V22" i="24"/>
  <c r="G23" i="24"/>
  <c r="I23" i="24"/>
  <c r="K23" i="24"/>
  <c r="M23" i="24"/>
  <c r="O23" i="24"/>
  <c r="Q23" i="24"/>
  <c r="V23" i="24"/>
  <c r="G24" i="24"/>
  <c r="M24" i="24" s="1"/>
  <c r="I24" i="24"/>
  <c r="K24" i="24"/>
  <c r="O24" i="24"/>
  <c r="Q24" i="24"/>
  <c r="V24" i="24"/>
  <c r="G25" i="24"/>
  <c r="I25" i="24"/>
  <c r="K25" i="24"/>
  <c r="M25" i="24"/>
  <c r="O25" i="24"/>
  <c r="Q25" i="24"/>
  <c r="V25" i="24"/>
  <c r="G26" i="24"/>
  <c r="M26" i="24" s="1"/>
  <c r="I26" i="24"/>
  <c r="K26" i="24"/>
  <c r="O26" i="24"/>
  <c r="Q26" i="24"/>
  <c r="V26" i="24"/>
  <c r="G28" i="24"/>
  <c r="G27" i="24" s="1"/>
  <c r="I28" i="24"/>
  <c r="K28" i="24"/>
  <c r="K27" i="24" s="1"/>
  <c r="O28" i="24"/>
  <c r="O27" i="24" s="1"/>
  <c r="Q28" i="24"/>
  <c r="V28" i="24"/>
  <c r="V27" i="24" s="1"/>
  <c r="G29" i="24"/>
  <c r="I29" i="24"/>
  <c r="I27" i="24" s="1"/>
  <c r="K29" i="24"/>
  <c r="M29" i="24"/>
  <c r="O29" i="24"/>
  <c r="Q29" i="24"/>
  <c r="Q27" i="24" s="1"/>
  <c r="V29" i="24"/>
  <c r="AE31" i="24"/>
  <c r="AF31" i="24"/>
  <c r="G28" i="23"/>
  <c r="G8" i="23"/>
  <c r="K8" i="23"/>
  <c r="O8" i="23"/>
  <c r="V8" i="23"/>
  <c r="G9" i="23"/>
  <c r="I9" i="23"/>
  <c r="I8" i="23" s="1"/>
  <c r="K9" i="23"/>
  <c r="M9" i="23"/>
  <c r="M8" i="23" s="1"/>
  <c r="O9" i="23"/>
  <c r="Q9" i="23"/>
  <c r="Q8" i="23" s="1"/>
  <c r="V9" i="23"/>
  <c r="G11" i="23"/>
  <c r="I11" i="23"/>
  <c r="I10" i="23" s="1"/>
  <c r="K11" i="23"/>
  <c r="M11" i="23"/>
  <c r="O11" i="23"/>
  <c r="Q11" i="23"/>
  <c r="Q10" i="23" s="1"/>
  <c r="V11" i="23"/>
  <c r="G12" i="23"/>
  <c r="G10" i="23" s="1"/>
  <c r="I12" i="23"/>
  <c r="K12" i="23"/>
  <c r="K10" i="23" s="1"/>
  <c r="O12" i="23"/>
  <c r="O10" i="23" s="1"/>
  <c r="Q12" i="23"/>
  <c r="V12" i="23"/>
  <c r="V10" i="23" s="1"/>
  <c r="G13" i="23"/>
  <c r="I13" i="23"/>
  <c r="K13" i="23"/>
  <c r="M13" i="23"/>
  <c r="O13" i="23"/>
  <c r="Q13" i="23"/>
  <c r="V13" i="23"/>
  <c r="G14" i="23"/>
  <c r="M14" i="23" s="1"/>
  <c r="I14" i="23"/>
  <c r="K14" i="23"/>
  <c r="O14" i="23"/>
  <c r="Q14" i="23"/>
  <c r="V14" i="23"/>
  <c r="G15" i="23"/>
  <c r="I15" i="23"/>
  <c r="K15" i="23"/>
  <c r="M15" i="23"/>
  <c r="O15" i="23"/>
  <c r="Q15" i="23"/>
  <c r="V15" i="23"/>
  <c r="G17" i="23"/>
  <c r="I17" i="23"/>
  <c r="I16" i="23" s="1"/>
  <c r="K17" i="23"/>
  <c r="M17" i="23"/>
  <c r="O17" i="23"/>
  <c r="Q17" i="23"/>
  <c r="Q16" i="23" s="1"/>
  <c r="V17" i="23"/>
  <c r="G18" i="23"/>
  <c r="G16" i="23" s="1"/>
  <c r="I18" i="23"/>
  <c r="K18" i="23"/>
  <c r="K16" i="23" s="1"/>
  <c r="O18" i="23"/>
  <c r="O16" i="23" s="1"/>
  <c r="Q18" i="23"/>
  <c r="V18" i="23"/>
  <c r="V16" i="23" s="1"/>
  <c r="G19" i="23"/>
  <c r="I19" i="23"/>
  <c r="K19" i="23"/>
  <c r="M19" i="23"/>
  <c r="O19" i="23"/>
  <c r="Q19" i="23"/>
  <c r="V19" i="23"/>
  <c r="G20" i="23"/>
  <c r="M20" i="23" s="1"/>
  <c r="I20" i="23"/>
  <c r="K20" i="23"/>
  <c r="O20" i="23"/>
  <c r="Q20" i="23"/>
  <c r="V20" i="23"/>
  <c r="G21" i="23"/>
  <c r="I21" i="23"/>
  <c r="K21" i="23"/>
  <c r="M21" i="23"/>
  <c r="O21" i="23"/>
  <c r="Q21" i="23"/>
  <c r="V21" i="23"/>
  <c r="G22" i="23"/>
  <c r="M22" i="23" s="1"/>
  <c r="I22" i="23"/>
  <c r="K22" i="23"/>
  <c r="O22" i="23"/>
  <c r="Q22" i="23"/>
  <c r="V22" i="23"/>
  <c r="G23" i="23"/>
  <c r="I23" i="23"/>
  <c r="K23" i="23"/>
  <c r="M23" i="23"/>
  <c r="O23" i="23"/>
  <c r="Q23" i="23"/>
  <c r="V23" i="23"/>
  <c r="G25" i="23"/>
  <c r="I25" i="23"/>
  <c r="I24" i="23" s="1"/>
  <c r="K25" i="23"/>
  <c r="M25" i="23"/>
  <c r="O25" i="23"/>
  <c r="Q25" i="23"/>
  <c r="Q24" i="23" s="1"/>
  <c r="V25" i="23"/>
  <c r="G26" i="23"/>
  <c r="G24" i="23" s="1"/>
  <c r="I26" i="23"/>
  <c r="K26" i="23"/>
  <c r="K24" i="23" s="1"/>
  <c r="O26" i="23"/>
  <c r="O24" i="23" s="1"/>
  <c r="Q26" i="23"/>
  <c r="V26" i="23"/>
  <c r="V24" i="23" s="1"/>
  <c r="AE28" i="23"/>
  <c r="AF28" i="23"/>
  <c r="G46" i="22"/>
  <c r="G8" i="22"/>
  <c r="K8" i="22"/>
  <c r="O8" i="22"/>
  <c r="V8" i="22"/>
  <c r="G9" i="22"/>
  <c r="I9" i="22"/>
  <c r="I8" i="22" s="1"/>
  <c r="K9" i="22"/>
  <c r="M9" i="22"/>
  <c r="M8" i="22" s="1"/>
  <c r="O9" i="22"/>
  <c r="Q9" i="22"/>
  <c r="Q8" i="22" s="1"/>
  <c r="V9" i="22"/>
  <c r="G11" i="22"/>
  <c r="I11" i="22"/>
  <c r="I10" i="22" s="1"/>
  <c r="K11" i="22"/>
  <c r="M11" i="22"/>
  <c r="O11" i="22"/>
  <c r="Q11" i="22"/>
  <c r="Q10" i="22" s="1"/>
  <c r="V11" i="22"/>
  <c r="G12" i="22"/>
  <c r="G10" i="22" s="1"/>
  <c r="I12" i="22"/>
  <c r="K12" i="22"/>
  <c r="K10" i="22" s="1"/>
  <c r="O12" i="22"/>
  <c r="O10" i="22" s="1"/>
  <c r="Q12" i="22"/>
  <c r="V12" i="22"/>
  <c r="V10" i="22" s="1"/>
  <c r="G14" i="22"/>
  <c r="G13" i="22" s="1"/>
  <c r="I14" i="22"/>
  <c r="K14" i="22"/>
  <c r="K13" i="22" s="1"/>
  <c r="O14" i="22"/>
  <c r="O13" i="22" s="1"/>
  <c r="Q14" i="22"/>
  <c r="V14" i="22"/>
  <c r="V13" i="22" s="1"/>
  <c r="G15" i="22"/>
  <c r="I15" i="22"/>
  <c r="I13" i="22" s="1"/>
  <c r="K15" i="22"/>
  <c r="M15" i="22"/>
  <c r="O15" i="22"/>
  <c r="Q15" i="22"/>
  <c r="Q13" i="22" s="1"/>
  <c r="V15" i="22"/>
  <c r="G16" i="22"/>
  <c r="M16" i="22" s="1"/>
  <c r="I16" i="22"/>
  <c r="K16" i="22"/>
  <c r="O16" i="22"/>
  <c r="Q16" i="22"/>
  <c r="V16" i="22"/>
  <c r="G17" i="22"/>
  <c r="I17" i="22"/>
  <c r="K17" i="22"/>
  <c r="M17" i="22"/>
  <c r="O17" i="22"/>
  <c r="Q17" i="22"/>
  <c r="V17" i="22"/>
  <c r="G18" i="22"/>
  <c r="M18" i="22" s="1"/>
  <c r="I18" i="22"/>
  <c r="K18" i="22"/>
  <c r="O18" i="22"/>
  <c r="Q18" i="22"/>
  <c r="V18" i="22"/>
  <c r="G20" i="22"/>
  <c r="G19" i="22" s="1"/>
  <c r="I20" i="22"/>
  <c r="K20" i="22"/>
  <c r="K19" i="22" s="1"/>
  <c r="O20" i="22"/>
  <c r="O19" i="22" s="1"/>
  <c r="Q20" i="22"/>
  <c r="V20" i="22"/>
  <c r="V19" i="22" s="1"/>
  <c r="G21" i="22"/>
  <c r="I21" i="22"/>
  <c r="I19" i="22" s="1"/>
  <c r="K21" i="22"/>
  <c r="M21" i="22"/>
  <c r="O21" i="22"/>
  <c r="Q21" i="22"/>
  <c r="Q19" i="22" s="1"/>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1" i="22"/>
  <c r="I31" i="22"/>
  <c r="I30" i="22" s="1"/>
  <c r="K31" i="22"/>
  <c r="M31" i="22"/>
  <c r="O31" i="22"/>
  <c r="Q31" i="22"/>
  <c r="Q30" i="22" s="1"/>
  <c r="V31" i="22"/>
  <c r="G32" i="22"/>
  <c r="G30" i="22" s="1"/>
  <c r="I32" i="22"/>
  <c r="K32" i="22"/>
  <c r="K30" i="22" s="1"/>
  <c r="O32" i="22"/>
  <c r="O30" i="22" s="1"/>
  <c r="Q32" i="22"/>
  <c r="V32" i="22"/>
  <c r="V30" i="22" s="1"/>
  <c r="G33" i="22"/>
  <c r="I33" i="22"/>
  <c r="K33" i="22"/>
  <c r="M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7" i="22"/>
  <c r="I37" i="22"/>
  <c r="K37" i="22"/>
  <c r="M37" i="22"/>
  <c r="O37" i="22"/>
  <c r="Q37" i="22"/>
  <c r="V37" i="22"/>
  <c r="G39" i="22"/>
  <c r="I39" i="22"/>
  <c r="I38" i="22" s="1"/>
  <c r="K39" i="22"/>
  <c r="M39" i="22"/>
  <c r="O39" i="22"/>
  <c r="Q39" i="22"/>
  <c r="Q38" i="22" s="1"/>
  <c r="V39" i="22"/>
  <c r="G40" i="22"/>
  <c r="G38" i="22" s="1"/>
  <c r="I40" i="22"/>
  <c r="K40" i="22"/>
  <c r="K38" i="22" s="1"/>
  <c r="O40" i="22"/>
  <c r="O38" i="22" s="1"/>
  <c r="Q40" i="22"/>
  <c r="V40" i="22"/>
  <c r="V38" i="22" s="1"/>
  <c r="G41" i="22"/>
  <c r="I41" i="22"/>
  <c r="K41" i="22"/>
  <c r="M41" i="22"/>
  <c r="O41" i="22"/>
  <c r="Q41" i="22"/>
  <c r="V41" i="22"/>
  <c r="G43" i="22"/>
  <c r="I43" i="22"/>
  <c r="I42" i="22" s="1"/>
  <c r="K43" i="22"/>
  <c r="M43" i="22"/>
  <c r="O43" i="22"/>
  <c r="Q43" i="22"/>
  <c r="Q42" i="22" s="1"/>
  <c r="V43" i="22"/>
  <c r="G44" i="22"/>
  <c r="G42" i="22" s="1"/>
  <c r="I44" i="22"/>
  <c r="K44" i="22"/>
  <c r="K42" i="22" s="1"/>
  <c r="O44" i="22"/>
  <c r="O42" i="22" s="1"/>
  <c r="Q44" i="22"/>
  <c r="V44" i="22"/>
  <c r="V42" i="22" s="1"/>
  <c r="AE46" i="22"/>
  <c r="AF46" i="22"/>
  <c r="G46" i="21"/>
  <c r="I8" i="21"/>
  <c r="Q8" i="21"/>
  <c r="G9" i="21"/>
  <c r="G8" i="21" s="1"/>
  <c r="I9" i="21"/>
  <c r="K9" i="21"/>
  <c r="K8" i="21" s="1"/>
  <c r="O9" i="21"/>
  <c r="O8" i="21" s="1"/>
  <c r="Q9" i="21"/>
  <c r="V9" i="21"/>
  <c r="V8" i="21" s="1"/>
  <c r="G11" i="21"/>
  <c r="G10" i="21" s="1"/>
  <c r="I11" i="21"/>
  <c r="K11" i="21"/>
  <c r="K10" i="21" s="1"/>
  <c r="O11" i="21"/>
  <c r="O10" i="21" s="1"/>
  <c r="Q11" i="21"/>
  <c r="V11" i="21"/>
  <c r="V10" i="21" s="1"/>
  <c r="G12" i="21"/>
  <c r="I12" i="21"/>
  <c r="I10" i="21" s="1"/>
  <c r="K12" i="21"/>
  <c r="M12" i="21"/>
  <c r="O12" i="21"/>
  <c r="Q12" i="21"/>
  <c r="Q10" i="21" s="1"/>
  <c r="V12" i="21"/>
  <c r="G14" i="21"/>
  <c r="I14" i="21"/>
  <c r="I13" i="21" s="1"/>
  <c r="K14" i="21"/>
  <c r="M14" i="21"/>
  <c r="O14" i="21"/>
  <c r="Q14" i="21"/>
  <c r="Q13" i="21" s="1"/>
  <c r="V14" i="21"/>
  <c r="G15" i="21"/>
  <c r="M15" i="21" s="1"/>
  <c r="I15" i="21"/>
  <c r="K15" i="21"/>
  <c r="K13" i="21" s="1"/>
  <c r="O15" i="21"/>
  <c r="O13" i="21" s="1"/>
  <c r="Q15" i="21"/>
  <c r="V15" i="21"/>
  <c r="V13" i="21" s="1"/>
  <c r="G16" i="21"/>
  <c r="I16" i="21"/>
  <c r="K16" i="21"/>
  <c r="M16" i="21"/>
  <c r="O16" i="21"/>
  <c r="Q16" i="21"/>
  <c r="V16" i="21"/>
  <c r="G17" i="21"/>
  <c r="M17" i="21" s="1"/>
  <c r="I17" i="21"/>
  <c r="K17" i="21"/>
  <c r="O17" i="21"/>
  <c r="Q17" i="21"/>
  <c r="V17" i="21"/>
  <c r="G18" i="21"/>
  <c r="I18" i="21"/>
  <c r="K18" i="21"/>
  <c r="M18" i="21"/>
  <c r="O18" i="21"/>
  <c r="Q18" i="21"/>
  <c r="V18" i="21"/>
  <c r="G20" i="21"/>
  <c r="I20" i="21"/>
  <c r="I19" i="21" s="1"/>
  <c r="K20" i="21"/>
  <c r="M20" i="21"/>
  <c r="O20" i="21"/>
  <c r="Q20" i="21"/>
  <c r="Q19" i="21" s="1"/>
  <c r="V20" i="21"/>
  <c r="G21" i="21"/>
  <c r="M21" i="21" s="1"/>
  <c r="I21" i="21"/>
  <c r="K21" i="21"/>
  <c r="K19" i="21" s="1"/>
  <c r="O21" i="21"/>
  <c r="O19" i="21" s="1"/>
  <c r="Q21" i="21"/>
  <c r="V21" i="21"/>
  <c r="V19" i="21" s="1"/>
  <c r="G22" i="21"/>
  <c r="I22" i="21"/>
  <c r="K22" i="21"/>
  <c r="M22" i="21"/>
  <c r="O22" i="21"/>
  <c r="Q22" i="21"/>
  <c r="V22" i="21"/>
  <c r="G23" i="21"/>
  <c r="M23" i="21" s="1"/>
  <c r="I23" i="21"/>
  <c r="K23" i="21"/>
  <c r="O23" i="21"/>
  <c r="Q23" i="21"/>
  <c r="V23" i="21"/>
  <c r="G24" i="21"/>
  <c r="I24" i="21"/>
  <c r="K24" i="21"/>
  <c r="M24" i="21"/>
  <c r="O24" i="21"/>
  <c r="Q24" i="21"/>
  <c r="V24" i="21"/>
  <c r="G25" i="21"/>
  <c r="M25" i="21" s="1"/>
  <c r="I25" i="21"/>
  <c r="K25" i="21"/>
  <c r="O25" i="21"/>
  <c r="Q25" i="21"/>
  <c r="V25" i="21"/>
  <c r="G26" i="21"/>
  <c r="I26" i="21"/>
  <c r="K26" i="21"/>
  <c r="M26" i="21"/>
  <c r="O26" i="21"/>
  <c r="Q26" i="21"/>
  <c r="V26" i="21"/>
  <c r="G27" i="21"/>
  <c r="M27" i="21" s="1"/>
  <c r="I27" i="21"/>
  <c r="K27" i="21"/>
  <c r="O27" i="21"/>
  <c r="Q27" i="21"/>
  <c r="V27" i="21"/>
  <c r="G28" i="21"/>
  <c r="I28" i="21"/>
  <c r="K28" i="21"/>
  <c r="M28" i="21"/>
  <c r="O28" i="21"/>
  <c r="Q28" i="21"/>
  <c r="V28" i="21"/>
  <c r="G29" i="21"/>
  <c r="M29" i="21" s="1"/>
  <c r="I29" i="21"/>
  <c r="K29" i="21"/>
  <c r="O29" i="21"/>
  <c r="Q29" i="21"/>
  <c r="V29" i="21"/>
  <c r="G31" i="21"/>
  <c r="G30" i="21" s="1"/>
  <c r="I31" i="21"/>
  <c r="K31" i="21"/>
  <c r="K30" i="21" s="1"/>
  <c r="O31" i="21"/>
  <c r="O30" i="21" s="1"/>
  <c r="Q31" i="21"/>
  <c r="V31" i="21"/>
  <c r="V30" i="21" s="1"/>
  <c r="G32" i="21"/>
  <c r="I32" i="21"/>
  <c r="I30" i="21" s="1"/>
  <c r="K32" i="21"/>
  <c r="M32" i="21"/>
  <c r="O32" i="21"/>
  <c r="Q32" i="21"/>
  <c r="Q30" i="21" s="1"/>
  <c r="V32" i="21"/>
  <c r="G34" i="21"/>
  <c r="I34" i="21"/>
  <c r="I33" i="21" s="1"/>
  <c r="K34" i="21"/>
  <c r="M34" i="21"/>
  <c r="O34" i="21"/>
  <c r="Q34" i="21"/>
  <c r="Q33" i="21" s="1"/>
  <c r="V34" i="21"/>
  <c r="G35" i="21"/>
  <c r="M35" i="21" s="1"/>
  <c r="I35" i="21"/>
  <c r="K35" i="21"/>
  <c r="K33" i="21" s="1"/>
  <c r="O35" i="21"/>
  <c r="O33" i="21" s="1"/>
  <c r="Q35" i="21"/>
  <c r="V35" i="21"/>
  <c r="V33" i="21" s="1"/>
  <c r="G36" i="21"/>
  <c r="I36" i="21"/>
  <c r="K36" i="21"/>
  <c r="M36" i="21"/>
  <c r="O36" i="21"/>
  <c r="Q36" i="21"/>
  <c r="V36" i="21"/>
  <c r="G37" i="21"/>
  <c r="M37" i="21" s="1"/>
  <c r="I37" i="21"/>
  <c r="K37" i="21"/>
  <c r="O37" i="21"/>
  <c r="Q37" i="21"/>
  <c r="V37" i="21"/>
  <c r="G38" i="21"/>
  <c r="I38" i="21"/>
  <c r="K38" i="21"/>
  <c r="M38" i="21"/>
  <c r="O38" i="21"/>
  <c r="Q38" i="21"/>
  <c r="V38" i="21"/>
  <c r="G39" i="21"/>
  <c r="M39" i="21" s="1"/>
  <c r="I39" i="21"/>
  <c r="K39" i="21"/>
  <c r="O39" i="21"/>
  <c r="Q39" i="21"/>
  <c r="V39" i="21"/>
  <c r="G40" i="21"/>
  <c r="I40" i="21"/>
  <c r="K40" i="21"/>
  <c r="M40" i="21"/>
  <c r="O40" i="21"/>
  <c r="Q40" i="21"/>
  <c r="V40" i="21"/>
  <c r="G42" i="21"/>
  <c r="I42" i="21"/>
  <c r="I41" i="21" s="1"/>
  <c r="K42" i="21"/>
  <c r="M42" i="21"/>
  <c r="O42" i="21"/>
  <c r="Q42" i="21"/>
  <c r="Q41" i="21" s="1"/>
  <c r="V42" i="21"/>
  <c r="G43" i="21"/>
  <c r="M43" i="21" s="1"/>
  <c r="I43" i="21"/>
  <c r="K43" i="21"/>
  <c r="K41" i="21" s="1"/>
  <c r="O43" i="21"/>
  <c r="O41" i="21" s="1"/>
  <c r="Q43" i="21"/>
  <c r="V43" i="21"/>
  <c r="V41" i="21" s="1"/>
  <c r="G44" i="21"/>
  <c r="I44" i="21"/>
  <c r="K44" i="21"/>
  <c r="M44" i="21"/>
  <c r="O44" i="21"/>
  <c r="Q44" i="21"/>
  <c r="V44" i="21"/>
  <c r="AE46" i="21"/>
  <c r="G46" i="20"/>
  <c r="G8" i="20"/>
  <c r="K8" i="20"/>
  <c r="O8" i="20"/>
  <c r="V8" i="20"/>
  <c r="G9" i="20"/>
  <c r="I9" i="20"/>
  <c r="I8" i="20" s="1"/>
  <c r="K9" i="20"/>
  <c r="M9" i="20"/>
  <c r="M8" i="20" s="1"/>
  <c r="O9" i="20"/>
  <c r="Q9" i="20"/>
  <c r="Q8" i="20" s="1"/>
  <c r="V9" i="20"/>
  <c r="G11" i="20"/>
  <c r="I11" i="20"/>
  <c r="I10" i="20" s="1"/>
  <c r="K11" i="20"/>
  <c r="M11" i="20"/>
  <c r="O11" i="20"/>
  <c r="Q11" i="20"/>
  <c r="Q10" i="20" s="1"/>
  <c r="V11" i="20"/>
  <c r="G12" i="20"/>
  <c r="G10" i="20" s="1"/>
  <c r="I12" i="20"/>
  <c r="K12" i="20"/>
  <c r="K10" i="20" s="1"/>
  <c r="O12" i="20"/>
  <c r="O10" i="20" s="1"/>
  <c r="Q12" i="20"/>
  <c r="V12" i="20"/>
  <c r="V10" i="20" s="1"/>
  <c r="G14" i="20"/>
  <c r="G13" i="20" s="1"/>
  <c r="I14" i="20"/>
  <c r="K14" i="20"/>
  <c r="K13" i="20" s="1"/>
  <c r="O14" i="20"/>
  <c r="O13" i="20" s="1"/>
  <c r="Q14" i="20"/>
  <c r="V14" i="20"/>
  <c r="V13" i="20" s="1"/>
  <c r="G15" i="20"/>
  <c r="I15" i="20"/>
  <c r="I13" i="20" s="1"/>
  <c r="K15" i="20"/>
  <c r="M15" i="20"/>
  <c r="O15" i="20"/>
  <c r="Q15" i="20"/>
  <c r="Q13" i="20" s="1"/>
  <c r="V15" i="20"/>
  <c r="G16" i="20"/>
  <c r="M16" i="20" s="1"/>
  <c r="I16" i="20"/>
  <c r="K16" i="20"/>
  <c r="O16" i="20"/>
  <c r="Q16" i="20"/>
  <c r="V16" i="20"/>
  <c r="G17" i="20"/>
  <c r="I17" i="20"/>
  <c r="K17" i="20"/>
  <c r="M17" i="20"/>
  <c r="O17" i="20"/>
  <c r="Q17" i="20"/>
  <c r="V17" i="20"/>
  <c r="G18" i="20"/>
  <c r="M18" i="20" s="1"/>
  <c r="I18" i="20"/>
  <c r="K18" i="20"/>
  <c r="O18" i="20"/>
  <c r="Q18" i="20"/>
  <c r="V18" i="20"/>
  <c r="G20" i="20"/>
  <c r="G19" i="20" s="1"/>
  <c r="I20" i="20"/>
  <c r="K20" i="20"/>
  <c r="K19" i="20" s="1"/>
  <c r="O20" i="20"/>
  <c r="O19" i="20" s="1"/>
  <c r="Q20" i="20"/>
  <c r="V20" i="20"/>
  <c r="V19" i="20" s="1"/>
  <c r="G21" i="20"/>
  <c r="I21" i="20"/>
  <c r="I19" i="20" s="1"/>
  <c r="K21" i="20"/>
  <c r="M21" i="20"/>
  <c r="O21" i="20"/>
  <c r="Q21" i="20"/>
  <c r="Q19" i="20" s="1"/>
  <c r="V21" i="20"/>
  <c r="G22" i="20"/>
  <c r="M22" i="20" s="1"/>
  <c r="I22" i="20"/>
  <c r="K22" i="20"/>
  <c r="O22" i="20"/>
  <c r="Q22" i="20"/>
  <c r="V22" i="20"/>
  <c r="G23" i="20"/>
  <c r="I23" i="20"/>
  <c r="K23" i="20"/>
  <c r="M23" i="20"/>
  <c r="O23" i="20"/>
  <c r="Q23" i="20"/>
  <c r="V23" i="20"/>
  <c r="G24" i="20"/>
  <c r="M24" i="20" s="1"/>
  <c r="I24" i="20"/>
  <c r="K24" i="20"/>
  <c r="O24" i="20"/>
  <c r="Q24" i="20"/>
  <c r="V24" i="20"/>
  <c r="G25" i="20"/>
  <c r="I25" i="20"/>
  <c r="K25" i="20"/>
  <c r="M25" i="20"/>
  <c r="O25" i="20"/>
  <c r="Q25" i="20"/>
  <c r="V25" i="20"/>
  <c r="G26" i="20"/>
  <c r="M26" i="20" s="1"/>
  <c r="I26" i="20"/>
  <c r="K26" i="20"/>
  <c r="O26" i="20"/>
  <c r="Q26" i="20"/>
  <c r="V26" i="20"/>
  <c r="G27" i="20"/>
  <c r="I27" i="20"/>
  <c r="K27" i="20"/>
  <c r="M27" i="20"/>
  <c r="O27" i="20"/>
  <c r="Q27" i="20"/>
  <c r="V27" i="20"/>
  <c r="G28" i="20"/>
  <c r="M28" i="20" s="1"/>
  <c r="I28" i="20"/>
  <c r="K28" i="20"/>
  <c r="O28" i="20"/>
  <c r="Q28" i="20"/>
  <c r="V28" i="20"/>
  <c r="G29" i="20"/>
  <c r="I29" i="20"/>
  <c r="K29" i="20"/>
  <c r="M29" i="20"/>
  <c r="O29" i="20"/>
  <c r="Q29" i="20"/>
  <c r="V29" i="20"/>
  <c r="G31" i="20"/>
  <c r="I31" i="20"/>
  <c r="I30" i="20" s="1"/>
  <c r="K31" i="20"/>
  <c r="M31" i="20"/>
  <c r="O31" i="20"/>
  <c r="Q31" i="20"/>
  <c r="Q30" i="20" s="1"/>
  <c r="V31" i="20"/>
  <c r="G32" i="20"/>
  <c r="G30" i="20" s="1"/>
  <c r="I32" i="20"/>
  <c r="K32" i="20"/>
  <c r="K30" i="20" s="1"/>
  <c r="O32" i="20"/>
  <c r="O30" i="20" s="1"/>
  <c r="Q32" i="20"/>
  <c r="V32" i="20"/>
  <c r="V30" i="20" s="1"/>
  <c r="G34" i="20"/>
  <c r="G33" i="20" s="1"/>
  <c r="I34" i="20"/>
  <c r="K34" i="20"/>
  <c r="K33" i="20" s="1"/>
  <c r="O34" i="20"/>
  <c r="O33" i="20" s="1"/>
  <c r="Q34" i="20"/>
  <c r="V34" i="20"/>
  <c r="V33" i="20" s="1"/>
  <c r="G35" i="20"/>
  <c r="I35" i="20"/>
  <c r="I33" i="20" s="1"/>
  <c r="K35" i="20"/>
  <c r="M35" i="20"/>
  <c r="O35" i="20"/>
  <c r="Q35" i="20"/>
  <c r="Q33" i="20" s="1"/>
  <c r="V35" i="20"/>
  <c r="G36" i="20"/>
  <c r="M36" i="20" s="1"/>
  <c r="I36" i="20"/>
  <c r="K36" i="20"/>
  <c r="O36" i="20"/>
  <c r="Q36" i="20"/>
  <c r="V36" i="20"/>
  <c r="G37" i="20"/>
  <c r="I37" i="20"/>
  <c r="K37" i="20"/>
  <c r="M37" i="20"/>
  <c r="O37" i="20"/>
  <c r="Q37" i="20"/>
  <c r="V37" i="20"/>
  <c r="G38" i="20"/>
  <c r="M38" i="20" s="1"/>
  <c r="I38" i="20"/>
  <c r="K38" i="20"/>
  <c r="O38" i="20"/>
  <c r="Q38" i="20"/>
  <c r="V38" i="20"/>
  <c r="G39" i="20"/>
  <c r="I39" i="20"/>
  <c r="K39" i="20"/>
  <c r="M39" i="20"/>
  <c r="O39" i="20"/>
  <c r="Q39" i="20"/>
  <c r="V39" i="20"/>
  <c r="G40" i="20"/>
  <c r="M40" i="20" s="1"/>
  <c r="I40" i="20"/>
  <c r="K40" i="20"/>
  <c r="O40" i="20"/>
  <c r="Q40" i="20"/>
  <c r="V40" i="20"/>
  <c r="G42" i="20"/>
  <c r="G41" i="20" s="1"/>
  <c r="I42" i="20"/>
  <c r="K42" i="20"/>
  <c r="K41" i="20" s="1"/>
  <c r="O42" i="20"/>
  <c r="O41" i="20" s="1"/>
  <c r="Q42" i="20"/>
  <c r="V42" i="20"/>
  <c r="V41" i="20" s="1"/>
  <c r="G43" i="20"/>
  <c r="I43" i="20"/>
  <c r="I41" i="20" s="1"/>
  <c r="K43" i="20"/>
  <c r="M43" i="20"/>
  <c r="O43" i="20"/>
  <c r="Q43" i="20"/>
  <c r="Q41" i="20" s="1"/>
  <c r="V43" i="20"/>
  <c r="G44" i="20"/>
  <c r="M44" i="20" s="1"/>
  <c r="I44" i="20"/>
  <c r="K44" i="20"/>
  <c r="O44" i="20"/>
  <c r="Q44" i="20"/>
  <c r="V44" i="20"/>
  <c r="AE46" i="20"/>
  <c r="AF46" i="20"/>
  <c r="G26" i="19"/>
  <c r="I8" i="19"/>
  <c r="Q8" i="19"/>
  <c r="G9" i="19"/>
  <c r="G8" i="19" s="1"/>
  <c r="I9" i="19"/>
  <c r="K9" i="19"/>
  <c r="K8" i="19" s="1"/>
  <c r="O9" i="19"/>
  <c r="O8" i="19" s="1"/>
  <c r="Q9" i="19"/>
  <c r="V9" i="19"/>
  <c r="V8" i="19" s="1"/>
  <c r="G11" i="19"/>
  <c r="G10" i="19" s="1"/>
  <c r="I11" i="19"/>
  <c r="K11" i="19"/>
  <c r="K10" i="19" s="1"/>
  <c r="O11" i="19"/>
  <c r="O10" i="19" s="1"/>
  <c r="Q11" i="19"/>
  <c r="V11" i="19"/>
  <c r="V10" i="19" s="1"/>
  <c r="G12" i="19"/>
  <c r="I12" i="19"/>
  <c r="I10" i="19" s="1"/>
  <c r="K12" i="19"/>
  <c r="M12" i="19"/>
  <c r="O12" i="19"/>
  <c r="Q12" i="19"/>
  <c r="Q10" i="19" s="1"/>
  <c r="V12" i="19"/>
  <c r="G13" i="19"/>
  <c r="M13" i="19" s="1"/>
  <c r="I13" i="19"/>
  <c r="K13" i="19"/>
  <c r="O13" i="19"/>
  <c r="Q13" i="19"/>
  <c r="V13" i="19"/>
  <c r="G15" i="19"/>
  <c r="G14" i="19" s="1"/>
  <c r="I15" i="19"/>
  <c r="K15" i="19"/>
  <c r="K14" i="19" s="1"/>
  <c r="O15" i="19"/>
  <c r="O14" i="19" s="1"/>
  <c r="Q15" i="19"/>
  <c r="V15" i="19"/>
  <c r="V14" i="19" s="1"/>
  <c r="G16" i="19"/>
  <c r="I16" i="19"/>
  <c r="I14" i="19" s="1"/>
  <c r="K16" i="19"/>
  <c r="M16" i="19"/>
  <c r="O16" i="19"/>
  <c r="Q16" i="19"/>
  <c r="Q14" i="19" s="1"/>
  <c r="V16" i="19"/>
  <c r="G17" i="19"/>
  <c r="M17" i="19" s="1"/>
  <c r="I17" i="19"/>
  <c r="K17" i="19"/>
  <c r="O17" i="19"/>
  <c r="Q17" i="19"/>
  <c r="V17" i="19"/>
  <c r="G18" i="19"/>
  <c r="I18" i="19"/>
  <c r="K18" i="19"/>
  <c r="M18" i="19"/>
  <c r="O18" i="19"/>
  <c r="Q18" i="19"/>
  <c r="V18" i="19"/>
  <c r="G19" i="19"/>
  <c r="M19" i="19" s="1"/>
  <c r="I19" i="19"/>
  <c r="K19" i="19"/>
  <c r="O19" i="19"/>
  <c r="Q19" i="19"/>
  <c r="V19" i="19"/>
  <c r="G20" i="19"/>
  <c r="I20" i="19"/>
  <c r="K20" i="19"/>
  <c r="M20" i="19"/>
  <c r="O20" i="19"/>
  <c r="Q20" i="19"/>
  <c r="V20" i="19"/>
  <c r="G21" i="19"/>
  <c r="M21" i="19" s="1"/>
  <c r="I21" i="19"/>
  <c r="K21" i="19"/>
  <c r="O21" i="19"/>
  <c r="Q21" i="19"/>
  <c r="V21" i="19"/>
  <c r="G23" i="19"/>
  <c r="G22" i="19" s="1"/>
  <c r="I23" i="19"/>
  <c r="K23" i="19"/>
  <c r="K22" i="19" s="1"/>
  <c r="O23" i="19"/>
  <c r="O22" i="19" s="1"/>
  <c r="Q23" i="19"/>
  <c r="V23" i="19"/>
  <c r="V22" i="19" s="1"/>
  <c r="G24" i="19"/>
  <c r="I24" i="19"/>
  <c r="I22" i="19" s="1"/>
  <c r="K24" i="19"/>
  <c r="M24" i="19"/>
  <c r="O24" i="19"/>
  <c r="Q24" i="19"/>
  <c r="Q22" i="19" s="1"/>
  <c r="V24" i="19"/>
  <c r="AE26" i="19"/>
  <c r="G27" i="18"/>
  <c r="G8" i="18"/>
  <c r="K8" i="18"/>
  <c r="O8" i="18"/>
  <c r="V8" i="18"/>
  <c r="G9" i="18"/>
  <c r="I9" i="18"/>
  <c r="I8" i="18" s="1"/>
  <c r="K9" i="18"/>
  <c r="M9" i="18"/>
  <c r="M8" i="18" s="1"/>
  <c r="O9" i="18"/>
  <c r="Q9" i="18"/>
  <c r="Q8" i="18" s="1"/>
  <c r="V9" i="18"/>
  <c r="G11" i="18"/>
  <c r="I11" i="18"/>
  <c r="I10" i="18" s="1"/>
  <c r="K11" i="18"/>
  <c r="M11" i="18"/>
  <c r="O11" i="18"/>
  <c r="Q11" i="18"/>
  <c r="Q10" i="18" s="1"/>
  <c r="V11" i="18"/>
  <c r="G12" i="18"/>
  <c r="G10" i="18" s="1"/>
  <c r="I12" i="18"/>
  <c r="K12" i="18"/>
  <c r="K10" i="18" s="1"/>
  <c r="O12" i="18"/>
  <c r="O10" i="18" s="1"/>
  <c r="Q12" i="18"/>
  <c r="V12" i="18"/>
  <c r="V10" i="18" s="1"/>
  <c r="G13" i="18"/>
  <c r="I13" i="18"/>
  <c r="K13" i="18"/>
  <c r="M13" i="18"/>
  <c r="O13" i="18"/>
  <c r="Q13" i="18"/>
  <c r="V13" i="18"/>
  <c r="G14" i="18"/>
  <c r="M14" i="18" s="1"/>
  <c r="I14" i="18"/>
  <c r="K14" i="18"/>
  <c r="O14" i="18"/>
  <c r="Q14" i="18"/>
  <c r="V14" i="18"/>
  <c r="G16" i="18"/>
  <c r="G15" i="18" s="1"/>
  <c r="I16" i="18"/>
  <c r="K16" i="18"/>
  <c r="K15" i="18" s="1"/>
  <c r="O16" i="18"/>
  <c r="O15" i="18" s="1"/>
  <c r="Q16" i="18"/>
  <c r="V16" i="18"/>
  <c r="V15" i="18" s="1"/>
  <c r="G17" i="18"/>
  <c r="I17" i="18"/>
  <c r="I15" i="18" s="1"/>
  <c r="K17" i="18"/>
  <c r="M17" i="18"/>
  <c r="O17" i="18"/>
  <c r="Q17" i="18"/>
  <c r="Q15" i="18" s="1"/>
  <c r="V17" i="18"/>
  <c r="G18" i="18"/>
  <c r="M18" i="18" s="1"/>
  <c r="I18" i="18"/>
  <c r="K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4" i="18"/>
  <c r="G23" i="18" s="1"/>
  <c r="I24" i="18"/>
  <c r="K24" i="18"/>
  <c r="K23" i="18" s="1"/>
  <c r="O24" i="18"/>
  <c r="O23" i="18" s="1"/>
  <c r="Q24" i="18"/>
  <c r="V24" i="18"/>
  <c r="V23" i="18" s="1"/>
  <c r="G25" i="18"/>
  <c r="I25" i="18"/>
  <c r="I23" i="18" s="1"/>
  <c r="K25" i="18"/>
  <c r="M25" i="18"/>
  <c r="O25" i="18"/>
  <c r="Q25" i="18"/>
  <c r="Q23" i="18" s="1"/>
  <c r="V25" i="18"/>
  <c r="AE27" i="18"/>
  <c r="G81" i="17"/>
  <c r="G8" i="17"/>
  <c r="K8" i="17"/>
  <c r="O8" i="17"/>
  <c r="V8" i="17"/>
  <c r="G9" i="17"/>
  <c r="I9" i="17"/>
  <c r="I8" i="17" s="1"/>
  <c r="K9" i="17"/>
  <c r="M9" i="17"/>
  <c r="M8" i="17" s="1"/>
  <c r="O9" i="17"/>
  <c r="Q9" i="17"/>
  <c r="Q8" i="17" s="1"/>
  <c r="V9" i="17"/>
  <c r="G11" i="17"/>
  <c r="I11" i="17"/>
  <c r="I10" i="17" s="1"/>
  <c r="K11" i="17"/>
  <c r="M11" i="17"/>
  <c r="O11" i="17"/>
  <c r="Q11" i="17"/>
  <c r="Q10" i="17" s="1"/>
  <c r="V11" i="17"/>
  <c r="G12" i="17"/>
  <c r="G10" i="17" s="1"/>
  <c r="I12" i="17"/>
  <c r="K12" i="17"/>
  <c r="K10" i="17" s="1"/>
  <c r="O12" i="17"/>
  <c r="O10" i="17" s="1"/>
  <c r="Q12" i="17"/>
  <c r="V12" i="17"/>
  <c r="V10" i="17" s="1"/>
  <c r="G13" i="17"/>
  <c r="I13" i="17"/>
  <c r="K13" i="17"/>
  <c r="M13" i="17"/>
  <c r="O13" i="17"/>
  <c r="Q13" i="17"/>
  <c r="V13" i="17"/>
  <c r="G14" i="17"/>
  <c r="M14" i="17" s="1"/>
  <c r="I14" i="17"/>
  <c r="K14" i="17"/>
  <c r="O14" i="17"/>
  <c r="Q14" i="17"/>
  <c r="V14" i="17"/>
  <c r="G15" i="17"/>
  <c r="I15" i="17"/>
  <c r="K15" i="17"/>
  <c r="M15" i="17"/>
  <c r="O15" i="17"/>
  <c r="Q15" i="17"/>
  <c r="V15" i="17"/>
  <c r="G18" i="17"/>
  <c r="I18" i="17"/>
  <c r="I17" i="17" s="1"/>
  <c r="K18" i="17"/>
  <c r="M18" i="17"/>
  <c r="O18" i="17"/>
  <c r="Q18" i="17"/>
  <c r="Q17" i="17" s="1"/>
  <c r="V18" i="17"/>
  <c r="G19" i="17"/>
  <c r="G17" i="17" s="1"/>
  <c r="I19" i="17"/>
  <c r="K19" i="17"/>
  <c r="K17" i="17" s="1"/>
  <c r="O19" i="17"/>
  <c r="O17" i="17" s="1"/>
  <c r="Q19" i="17"/>
  <c r="V19" i="17"/>
  <c r="V17" i="17" s="1"/>
  <c r="G21" i="17"/>
  <c r="I21" i="17"/>
  <c r="K21" i="17"/>
  <c r="M21" i="17"/>
  <c r="O21" i="17"/>
  <c r="Q21" i="17"/>
  <c r="V21" i="17"/>
  <c r="G22" i="17"/>
  <c r="M22" i="17" s="1"/>
  <c r="I22" i="17"/>
  <c r="K22" i="17"/>
  <c r="O22" i="17"/>
  <c r="Q22" i="17"/>
  <c r="V22" i="17"/>
  <c r="G23" i="17"/>
  <c r="I23" i="17"/>
  <c r="K23" i="17"/>
  <c r="M23" i="17"/>
  <c r="O23" i="17"/>
  <c r="Q23" i="17"/>
  <c r="V23" i="17"/>
  <c r="G26" i="17"/>
  <c r="I26" i="17"/>
  <c r="I25" i="17" s="1"/>
  <c r="K26" i="17"/>
  <c r="M26" i="17"/>
  <c r="O26" i="17"/>
  <c r="Q26" i="17"/>
  <c r="Q25" i="17" s="1"/>
  <c r="V26" i="17"/>
  <c r="G27" i="17"/>
  <c r="G25" i="17" s="1"/>
  <c r="I27" i="17"/>
  <c r="K27" i="17"/>
  <c r="K25" i="17" s="1"/>
  <c r="O27" i="17"/>
  <c r="O25" i="17" s="1"/>
  <c r="Q27" i="17"/>
  <c r="V27" i="17"/>
  <c r="V25" i="17" s="1"/>
  <c r="G28" i="17"/>
  <c r="I28" i="17"/>
  <c r="K28" i="17"/>
  <c r="M28" i="17"/>
  <c r="O28" i="17"/>
  <c r="Q28" i="17"/>
  <c r="V28" i="17"/>
  <c r="G29" i="17"/>
  <c r="M29" i="17" s="1"/>
  <c r="I29" i="17"/>
  <c r="K29" i="17"/>
  <c r="O29" i="17"/>
  <c r="Q29" i="17"/>
  <c r="V29" i="17"/>
  <c r="G30" i="17"/>
  <c r="I30" i="17"/>
  <c r="K30" i="17"/>
  <c r="M30" i="17"/>
  <c r="O30" i="17"/>
  <c r="Q30" i="17"/>
  <c r="V30" i="17"/>
  <c r="G32" i="17"/>
  <c r="M32" i="17" s="1"/>
  <c r="I32" i="17"/>
  <c r="K32" i="17"/>
  <c r="O32" i="17"/>
  <c r="Q32" i="17"/>
  <c r="V32" i="17"/>
  <c r="I34" i="17"/>
  <c r="Q34" i="17"/>
  <c r="G35" i="17"/>
  <c r="G34" i="17" s="1"/>
  <c r="I35" i="17"/>
  <c r="K35" i="17"/>
  <c r="K34" i="17" s="1"/>
  <c r="O35" i="17"/>
  <c r="O34" i="17" s="1"/>
  <c r="Q35" i="17"/>
  <c r="V35" i="17"/>
  <c r="V34" i="17" s="1"/>
  <c r="I37" i="17"/>
  <c r="Q37" i="17"/>
  <c r="G38" i="17"/>
  <c r="G37" i="17" s="1"/>
  <c r="I38" i="17"/>
  <c r="K38" i="17"/>
  <c r="K37" i="17" s="1"/>
  <c r="O38" i="17"/>
  <c r="O37" i="17" s="1"/>
  <c r="Q38" i="17"/>
  <c r="V38" i="17"/>
  <c r="V37" i="17" s="1"/>
  <c r="G40" i="17"/>
  <c r="G39" i="17" s="1"/>
  <c r="I40" i="17"/>
  <c r="K40" i="17"/>
  <c r="K39" i="17" s="1"/>
  <c r="O40" i="17"/>
  <c r="O39" i="17" s="1"/>
  <c r="Q40" i="17"/>
  <c r="V40" i="17"/>
  <c r="V39" i="17" s="1"/>
  <c r="G41" i="17"/>
  <c r="I41" i="17"/>
  <c r="I39" i="17" s="1"/>
  <c r="K41" i="17"/>
  <c r="M41" i="17"/>
  <c r="O41" i="17"/>
  <c r="Q41" i="17"/>
  <c r="Q39" i="17" s="1"/>
  <c r="V41" i="17"/>
  <c r="G42" i="17"/>
  <c r="K42" i="17"/>
  <c r="O42" i="17"/>
  <c r="V42" i="17"/>
  <c r="G43" i="17"/>
  <c r="I43" i="17"/>
  <c r="I42" i="17" s="1"/>
  <c r="K43" i="17"/>
  <c r="M43" i="17"/>
  <c r="M42" i="17" s="1"/>
  <c r="O43" i="17"/>
  <c r="Q43" i="17"/>
  <c r="Q42" i="17" s="1"/>
  <c r="V43" i="17"/>
  <c r="G45" i="17"/>
  <c r="I45" i="17"/>
  <c r="I44" i="17" s="1"/>
  <c r="K45" i="17"/>
  <c r="M45" i="17"/>
  <c r="O45" i="17"/>
  <c r="Q45" i="17"/>
  <c r="Q44" i="17" s="1"/>
  <c r="V45" i="17"/>
  <c r="G47" i="17"/>
  <c r="G44" i="17" s="1"/>
  <c r="I47" i="17"/>
  <c r="K47" i="17"/>
  <c r="K44" i="17" s="1"/>
  <c r="O47" i="17"/>
  <c r="O44" i="17" s="1"/>
  <c r="Q47" i="17"/>
  <c r="V47" i="17"/>
  <c r="V44" i="17" s="1"/>
  <c r="G49" i="17"/>
  <c r="I49" i="17"/>
  <c r="K49" i="17"/>
  <c r="M49" i="17"/>
  <c r="O49" i="17"/>
  <c r="Q49" i="17"/>
  <c r="V49" i="17"/>
  <c r="G51" i="17"/>
  <c r="M51" i="17" s="1"/>
  <c r="I51" i="17"/>
  <c r="K51" i="17"/>
  <c r="O51" i="17"/>
  <c r="Q51" i="17"/>
  <c r="V51" i="17"/>
  <c r="G53" i="17"/>
  <c r="I53" i="17"/>
  <c r="K53" i="17"/>
  <c r="M53" i="17"/>
  <c r="O53" i="17"/>
  <c r="Q53" i="17"/>
  <c r="V53" i="17"/>
  <c r="G55" i="17"/>
  <c r="I55" i="17"/>
  <c r="I54" i="17" s="1"/>
  <c r="K55" i="17"/>
  <c r="M55" i="17"/>
  <c r="O55" i="17"/>
  <c r="Q55" i="17"/>
  <c r="Q54" i="17" s="1"/>
  <c r="V55" i="17"/>
  <c r="G56" i="17"/>
  <c r="G54" i="17" s="1"/>
  <c r="I56" i="17"/>
  <c r="K56" i="17"/>
  <c r="K54" i="17" s="1"/>
  <c r="O56" i="17"/>
  <c r="O54" i="17" s="1"/>
  <c r="Q56" i="17"/>
  <c r="V56" i="17"/>
  <c r="V54" i="17" s="1"/>
  <c r="I57" i="17"/>
  <c r="Q57" i="17"/>
  <c r="G58" i="17"/>
  <c r="G57" i="17" s="1"/>
  <c r="I58" i="17"/>
  <c r="K58" i="17"/>
  <c r="K57" i="17" s="1"/>
  <c r="O58" i="17"/>
  <c r="O57" i="17" s="1"/>
  <c r="Q58" i="17"/>
  <c r="V58" i="17"/>
  <c r="V57" i="17" s="1"/>
  <c r="I59" i="17"/>
  <c r="Q59" i="17"/>
  <c r="G60" i="17"/>
  <c r="G59" i="17" s="1"/>
  <c r="I60" i="17"/>
  <c r="K60" i="17"/>
  <c r="K59" i="17" s="1"/>
  <c r="O60" i="17"/>
  <c r="O59" i="17" s="1"/>
  <c r="Q60" i="17"/>
  <c r="V60" i="17"/>
  <c r="V59" i="17" s="1"/>
  <c r="G62" i="17"/>
  <c r="G61" i="17" s="1"/>
  <c r="I62" i="17"/>
  <c r="I61" i="17" s="1"/>
  <c r="K62" i="17"/>
  <c r="K61" i="17" s="1"/>
  <c r="M62" i="17"/>
  <c r="O62" i="17"/>
  <c r="O61" i="17" s="1"/>
  <c r="Q62" i="17"/>
  <c r="Q61" i="17" s="1"/>
  <c r="V62" i="17"/>
  <c r="V61" i="17" s="1"/>
  <c r="G63" i="17"/>
  <c r="M63" i="17" s="1"/>
  <c r="I63" i="17"/>
  <c r="K63" i="17"/>
  <c r="O63" i="17"/>
  <c r="Q63" i="17"/>
  <c r="V63" i="17"/>
  <c r="G64" i="17"/>
  <c r="I64" i="17"/>
  <c r="K64" i="17"/>
  <c r="M64" i="17"/>
  <c r="O64" i="17"/>
  <c r="Q64" i="17"/>
  <c r="V64" i="17"/>
  <c r="G65" i="17"/>
  <c r="I65" i="17"/>
  <c r="K65" i="17"/>
  <c r="M65" i="17"/>
  <c r="O65" i="17"/>
  <c r="Q65" i="17"/>
  <c r="V65" i="17"/>
  <c r="G67" i="17"/>
  <c r="I67" i="17"/>
  <c r="I66" i="17" s="1"/>
  <c r="K67" i="17"/>
  <c r="M67" i="17"/>
  <c r="O67" i="17"/>
  <c r="Q67" i="17"/>
  <c r="Q66" i="17" s="1"/>
  <c r="V67" i="17"/>
  <c r="G68" i="17"/>
  <c r="G66" i="17" s="1"/>
  <c r="I68" i="17"/>
  <c r="K68" i="17"/>
  <c r="K66" i="17" s="1"/>
  <c r="O68" i="17"/>
  <c r="O66" i="17" s="1"/>
  <c r="Q68" i="17"/>
  <c r="V68" i="17"/>
  <c r="V66" i="17" s="1"/>
  <c r="G71" i="17"/>
  <c r="G70" i="17" s="1"/>
  <c r="I71" i="17"/>
  <c r="I70" i="17" s="1"/>
  <c r="K71" i="17"/>
  <c r="K70" i="17" s="1"/>
  <c r="O71" i="17"/>
  <c r="O70" i="17" s="1"/>
  <c r="Q71" i="17"/>
  <c r="Q70" i="17" s="1"/>
  <c r="V71" i="17"/>
  <c r="V70" i="17" s="1"/>
  <c r="G73" i="17"/>
  <c r="G72" i="17" s="1"/>
  <c r="I73" i="17"/>
  <c r="I72" i="17" s="1"/>
  <c r="K73" i="17"/>
  <c r="K72" i="17" s="1"/>
  <c r="M73" i="17"/>
  <c r="O73" i="17"/>
  <c r="O72" i="17" s="1"/>
  <c r="Q73" i="17"/>
  <c r="Q72" i="17" s="1"/>
  <c r="V73" i="17"/>
  <c r="V72" i="17" s="1"/>
  <c r="G74" i="17"/>
  <c r="M74" i="17" s="1"/>
  <c r="I74" i="17"/>
  <c r="K74" i="17"/>
  <c r="O74" i="17"/>
  <c r="Q74" i="17"/>
  <c r="V74" i="17"/>
  <c r="G75" i="17"/>
  <c r="I75" i="17"/>
  <c r="K75" i="17"/>
  <c r="M75" i="17"/>
  <c r="O75" i="17"/>
  <c r="Q75" i="17"/>
  <c r="V75" i="17"/>
  <c r="G76" i="17"/>
  <c r="M76" i="17" s="1"/>
  <c r="I76" i="17"/>
  <c r="K76" i="17"/>
  <c r="O76" i="17"/>
  <c r="Q76" i="17"/>
  <c r="V76" i="17"/>
  <c r="G78" i="17"/>
  <c r="I78" i="17"/>
  <c r="K78" i="17"/>
  <c r="M78" i="17"/>
  <c r="O78" i="17"/>
  <c r="Q78" i="17"/>
  <c r="V78" i="17"/>
  <c r="G79" i="17"/>
  <c r="M79" i="17" s="1"/>
  <c r="I79" i="17"/>
  <c r="K79" i="17"/>
  <c r="O79" i="17"/>
  <c r="Q79" i="17"/>
  <c r="V79" i="17"/>
  <c r="AE81" i="17"/>
  <c r="AF81" i="17"/>
  <c r="G147" i="16"/>
  <c r="BA35" i="16"/>
  <c r="G9" i="16"/>
  <c r="I9" i="16"/>
  <c r="I8" i="16" s="1"/>
  <c r="K9" i="16"/>
  <c r="M9" i="16"/>
  <c r="O9" i="16"/>
  <c r="Q9" i="16"/>
  <c r="Q8" i="16" s="1"/>
  <c r="V9" i="16"/>
  <c r="G10" i="16"/>
  <c r="M10" i="16" s="1"/>
  <c r="I10" i="16"/>
  <c r="K10" i="16"/>
  <c r="K8" i="16" s="1"/>
  <c r="O10" i="16"/>
  <c r="O8" i="16" s="1"/>
  <c r="Q10" i="16"/>
  <c r="V10" i="16"/>
  <c r="V8" i="16" s="1"/>
  <c r="G11" i="16"/>
  <c r="I11" i="16"/>
  <c r="K11" i="16"/>
  <c r="M11" i="16"/>
  <c r="O11" i="16"/>
  <c r="Q11" i="16"/>
  <c r="V11" i="16"/>
  <c r="G12" i="16"/>
  <c r="M12" i="16" s="1"/>
  <c r="I12" i="16"/>
  <c r="K12" i="16"/>
  <c r="O12" i="16"/>
  <c r="Q12" i="16"/>
  <c r="V12" i="16"/>
  <c r="G13" i="16"/>
  <c r="I13" i="16"/>
  <c r="K13" i="16"/>
  <c r="M13" i="16"/>
  <c r="O13" i="16"/>
  <c r="Q13" i="16"/>
  <c r="V13" i="16"/>
  <c r="G14" i="16"/>
  <c r="M14" i="16" s="1"/>
  <c r="I14" i="16"/>
  <c r="K14" i="16"/>
  <c r="O14" i="16"/>
  <c r="Q14" i="16"/>
  <c r="V14" i="16"/>
  <c r="G16" i="16"/>
  <c r="G15" i="16" s="1"/>
  <c r="I16" i="16"/>
  <c r="K16" i="16"/>
  <c r="K15" i="16" s="1"/>
  <c r="O16" i="16"/>
  <c r="O15" i="16" s="1"/>
  <c r="Q16" i="16"/>
  <c r="V16" i="16"/>
  <c r="V15" i="16" s="1"/>
  <c r="G17" i="16"/>
  <c r="I17" i="16"/>
  <c r="I15" i="16" s="1"/>
  <c r="K17" i="16"/>
  <c r="M17" i="16"/>
  <c r="O17" i="16"/>
  <c r="Q17" i="16"/>
  <c r="Q15" i="16" s="1"/>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3" i="16"/>
  <c r="I23" i="16"/>
  <c r="K23" i="16"/>
  <c r="M23" i="16"/>
  <c r="O23" i="16"/>
  <c r="Q23" i="16"/>
  <c r="V23" i="16"/>
  <c r="G24" i="16"/>
  <c r="M24" i="16" s="1"/>
  <c r="I24" i="16"/>
  <c r="K24" i="16"/>
  <c r="O24" i="16"/>
  <c r="Q24" i="16"/>
  <c r="V24" i="16"/>
  <c r="G26" i="16"/>
  <c r="I26" i="16"/>
  <c r="K26" i="16"/>
  <c r="M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I30" i="16"/>
  <c r="K30" i="16"/>
  <c r="M30" i="16"/>
  <c r="O30" i="16"/>
  <c r="Q30" i="16"/>
  <c r="V30" i="16"/>
  <c r="G31" i="16"/>
  <c r="K31" i="16"/>
  <c r="O31" i="16"/>
  <c r="V31" i="16"/>
  <c r="G32" i="16"/>
  <c r="I32" i="16"/>
  <c r="I31" i="16" s="1"/>
  <c r="K32" i="16"/>
  <c r="M32" i="16"/>
  <c r="M31" i="16" s="1"/>
  <c r="O32" i="16"/>
  <c r="Q32" i="16"/>
  <c r="Q31" i="16" s="1"/>
  <c r="V32" i="16"/>
  <c r="G33" i="16"/>
  <c r="K33" i="16"/>
  <c r="O33" i="16"/>
  <c r="V33" i="16"/>
  <c r="G34" i="16"/>
  <c r="I34" i="16"/>
  <c r="I33" i="16" s="1"/>
  <c r="K34" i="16"/>
  <c r="M34" i="16"/>
  <c r="M33" i="16" s="1"/>
  <c r="O34" i="16"/>
  <c r="Q34" i="16"/>
  <c r="Q33" i="16" s="1"/>
  <c r="V34" i="16"/>
  <c r="G37" i="16"/>
  <c r="I37" i="16"/>
  <c r="I36" i="16" s="1"/>
  <c r="K37" i="16"/>
  <c r="M37" i="16"/>
  <c r="O37" i="16"/>
  <c r="Q37" i="16"/>
  <c r="Q36" i="16" s="1"/>
  <c r="V37" i="16"/>
  <c r="G38" i="16"/>
  <c r="M38" i="16" s="1"/>
  <c r="I38" i="16"/>
  <c r="K38" i="16"/>
  <c r="K36" i="16" s="1"/>
  <c r="O38" i="16"/>
  <c r="O36" i="16" s="1"/>
  <c r="Q38" i="16"/>
  <c r="V38" i="16"/>
  <c r="V36" i="16" s="1"/>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I47" i="16"/>
  <c r="K47" i="16"/>
  <c r="M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1" i="16"/>
  <c r="I61" i="16"/>
  <c r="K61" i="16"/>
  <c r="M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70" i="16"/>
  <c r="G69" i="16" s="1"/>
  <c r="I70" i="16"/>
  <c r="K70" i="16"/>
  <c r="K69" i="16" s="1"/>
  <c r="O70" i="16"/>
  <c r="O69" i="16" s="1"/>
  <c r="Q70" i="16"/>
  <c r="V70" i="16"/>
  <c r="V69" i="16" s="1"/>
  <c r="G71" i="16"/>
  <c r="I71" i="16"/>
  <c r="I69" i="16" s="1"/>
  <c r="K71" i="16"/>
  <c r="M71" i="16"/>
  <c r="O71" i="16"/>
  <c r="Q71" i="16"/>
  <c r="Q69" i="16" s="1"/>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I83" i="16"/>
  <c r="K83" i="16"/>
  <c r="M83" i="16"/>
  <c r="O83" i="16"/>
  <c r="Q83" i="16"/>
  <c r="V83" i="16"/>
  <c r="G84" i="16"/>
  <c r="M84" i="16" s="1"/>
  <c r="I84" i="16"/>
  <c r="K84" i="16"/>
  <c r="O84" i="16"/>
  <c r="Q84" i="16"/>
  <c r="V84" i="16"/>
  <c r="G85" i="16"/>
  <c r="I85" i="16"/>
  <c r="K85" i="16"/>
  <c r="M85" i="16"/>
  <c r="O85" i="16"/>
  <c r="Q85" i="16"/>
  <c r="V85" i="16"/>
  <c r="G86" i="16"/>
  <c r="M86" i="16" s="1"/>
  <c r="I86" i="16"/>
  <c r="K86" i="16"/>
  <c r="O86" i="16"/>
  <c r="Q86" i="16"/>
  <c r="V86" i="16"/>
  <c r="G87" i="16"/>
  <c r="I87" i="16"/>
  <c r="K87" i="16"/>
  <c r="M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M94" i="16" s="1"/>
  <c r="I94" i="16"/>
  <c r="K94" i="16"/>
  <c r="O94" i="16"/>
  <c r="Q94" i="16"/>
  <c r="V94" i="16"/>
  <c r="G95" i="16"/>
  <c r="I95" i="16"/>
  <c r="K95" i="16"/>
  <c r="M95" i="16"/>
  <c r="O95" i="16"/>
  <c r="Q95" i="16"/>
  <c r="V95" i="16"/>
  <c r="G96" i="16"/>
  <c r="M96" i="16" s="1"/>
  <c r="I96" i="16"/>
  <c r="K96" i="16"/>
  <c r="O96" i="16"/>
  <c r="Q96" i="16"/>
  <c r="V96" i="16"/>
  <c r="G97" i="16"/>
  <c r="I97" i="16"/>
  <c r="K97" i="16"/>
  <c r="M97" i="16"/>
  <c r="O97" i="16"/>
  <c r="Q97" i="16"/>
  <c r="V97" i="16"/>
  <c r="G98" i="16"/>
  <c r="M98" i="16" s="1"/>
  <c r="I98" i="16"/>
  <c r="K98" i="16"/>
  <c r="O98" i="16"/>
  <c r="Q98" i="16"/>
  <c r="V98" i="16"/>
  <c r="G99" i="16"/>
  <c r="I99" i="16"/>
  <c r="K99" i="16"/>
  <c r="M99" i="16"/>
  <c r="O99" i="16"/>
  <c r="Q99" i="16"/>
  <c r="V99" i="16"/>
  <c r="G100" i="16"/>
  <c r="M100" i="16" s="1"/>
  <c r="I100" i="16"/>
  <c r="K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I109" i="16"/>
  <c r="K109" i="16"/>
  <c r="M109" i="16"/>
  <c r="O109" i="16"/>
  <c r="Q109" i="16"/>
  <c r="V109" i="16"/>
  <c r="G110" i="16"/>
  <c r="M110" i="16" s="1"/>
  <c r="I110" i="16"/>
  <c r="K110" i="16"/>
  <c r="O110" i="16"/>
  <c r="Q110" i="16"/>
  <c r="V110" i="16"/>
  <c r="G111" i="16"/>
  <c r="I111" i="16"/>
  <c r="K111" i="16"/>
  <c r="M111" i="16"/>
  <c r="O111" i="16"/>
  <c r="Q111" i="16"/>
  <c r="V111" i="16"/>
  <c r="G112" i="16"/>
  <c r="M112" i="16" s="1"/>
  <c r="I112" i="16"/>
  <c r="K112" i="16"/>
  <c r="O112" i="16"/>
  <c r="Q112" i="16"/>
  <c r="V112" i="16"/>
  <c r="G114" i="16"/>
  <c r="G113" i="16" s="1"/>
  <c r="I114" i="16"/>
  <c r="K114" i="16"/>
  <c r="K113" i="16" s="1"/>
  <c r="O114" i="16"/>
  <c r="O113" i="16" s="1"/>
  <c r="Q114" i="16"/>
  <c r="V114" i="16"/>
  <c r="V113" i="16" s="1"/>
  <c r="G115" i="16"/>
  <c r="I115" i="16"/>
  <c r="I113" i="16" s="1"/>
  <c r="K115" i="16"/>
  <c r="M115" i="16"/>
  <c r="O115" i="16"/>
  <c r="Q115" i="16"/>
  <c r="Q113" i="16" s="1"/>
  <c r="V115" i="16"/>
  <c r="G116" i="16"/>
  <c r="M116" i="16" s="1"/>
  <c r="I116" i="16"/>
  <c r="K116" i="16"/>
  <c r="O116" i="16"/>
  <c r="Q116" i="16"/>
  <c r="V116" i="16"/>
  <c r="G118" i="16"/>
  <c r="G117" i="16" s="1"/>
  <c r="I118" i="16"/>
  <c r="I117" i="16" s="1"/>
  <c r="K118" i="16"/>
  <c r="K117" i="16" s="1"/>
  <c r="M118" i="16"/>
  <c r="O118" i="16"/>
  <c r="O117" i="16" s="1"/>
  <c r="Q118" i="16"/>
  <c r="Q117" i="16" s="1"/>
  <c r="V118" i="16"/>
  <c r="V117" i="16" s="1"/>
  <c r="G119" i="16"/>
  <c r="M119" i="16" s="1"/>
  <c r="I119" i="16"/>
  <c r="K119" i="16"/>
  <c r="O119" i="16"/>
  <c r="Q119" i="16"/>
  <c r="V119" i="16"/>
  <c r="G121" i="16"/>
  <c r="G120" i="16" s="1"/>
  <c r="I121" i="16"/>
  <c r="I120" i="16" s="1"/>
  <c r="K121" i="16"/>
  <c r="M121" i="16"/>
  <c r="O121" i="16"/>
  <c r="Q121" i="16"/>
  <c r="Q120" i="16" s="1"/>
  <c r="V121" i="16"/>
  <c r="G122" i="16"/>
  <c r="M122" i="16" s="1"/>
  <c r="I122" i="16"/>
  <c r="K122" i="16"/>
  <c r="K120" i="16" s="1"/>
  <c r="O122" i="16"/>
  <c r="O120" i="16" s="1"/>
  <c r="Q122" i="16"/>
  <c r="V122" i="16"/>
  <c r="V120" i="16" s="1"/>
  <c r="G123" i="16"/>
  <c r="I123" i="16"/>
  <c r="K123" i="16"/>
  <c r="M123" i="16"/>
  <c r="O123" i="16"/>
  <c r="Q123" i="16"/>
  <c r="V123" i="16"/>
  <c r="G124" i="16"/>
  <c r="M124" i="16" s="1"/>
  <c r="I124" i="16"/>
  <c r="K124" i="16"/>
  <c r="O124" i="16"/>
  <c r="Q124" i="16"/>
  <c r="V124" i="16"/>
  <c r="G125" i="16"/>
  <c r="I125" i="16"/>
  <c r="K125" i="16"/>
  <c r="M125" i="16"/>
  <c r="O125" i="16"/>
  <c r="Q125" i="16"/>
  <c r="V125" i="16"/>
  <c r="G126" i="16"/>
  <c r="M126" i="16" s="1"/>
  <c r="I126" i="16"/>
  <c r="K126" i="16"/>
  <c r="O126" i="16"/>
  <c r="Q126" i="16"/>
  <c r="V126" i="16"/>
  <c r="G128" i="16"/>
  <c r="I128" i="16"/>
  <c r="K128" i="16"/>
  <c r="K127" i="16" s="1"/>
  <c r="M128" i="16"/>
  <c r="M127" i="16" s="1"/>
  <c r="O128" i="16"/>
  <c r="O127" i="16" s="1"/>
  <c r="Q128" i="16"/>
  <c r="Q127" i="16" s="1"/>
  <c r="V128" i="16"/>
  <c r="V127" i="16" s="1"/>
  <c r="G129" i="16"/>
  <c r="I129" i="16"/>
  <c r="K129" i="16"/>
  <c r="M129" i="16"/>
  <c r="O129" i="16"/>
  <c r="Q129" i="16"/>
  <c r="V129" i="16"/>
  <c r="G131" i="16"/>
  <c r="I131" i="16"/>
  <c r="I130" i="16" s="1"/>
  <c r="K131" i="16"/>
  <c r="M131" i="16"/>
  <c r="O131" i="16"/>
  <c r="Q131" i="16"/>
  <c r="Q130" i="16" s="1"/>
  <c r="V131" i="16"/>
  <c r="G132" i="16"/>
  <c r="G130" i="16" s="1"/>
  <c r="I132" i="16"/>
  <c r="K132" i="16"/>
  <c r="K130" i="16" s="1"/>
  <c r="O132" i="16"/>
  <c r="O130" i="16" s="1"/>
  <c r="Q132" i="16"/>
  <c r="V132" i="16"/>
  <c r="V130" i="16" s="1"/>
  <c r="G133" i="16"/>
  <c r="I133" i="16"/>
  <c r="K133" i="16"/>
  <c r="M133" i="16"/>
  <c r="O133" i="16"/>
  <c r="Q133" i="16"/>
  <c r="V133" i="16"/>
  <c r="G135" i="16"/>
  <c r="I135" i="16"/>
  <c r="I134" i="16" s="1"/>
  <c r="K135" i="16"/>
  <c r="M135" i="16"/>
  <c r="O135" i="16"/>
  <c r="Q135" i="16"/>
  <c r="Q134" i="16" s="1"/>
  <c r="V135" i="16"/>
  <c r="G136" i="16"/>
  <c r="G134" i="16" s="1"/>
  <c r="I136" i="16"/>
  <c r="K136" i="16"/>
  <c r="K134" i="16" s="1"/>
  <c r="O136" i="16"/>
  <c r="O134" i="16" s="1"/>
  <c r="Q136" i="16"/>
  <c r="V136" i="16"/>
  <c r="V134" i="16" s="1"/>
  <c r="G137" i="16"/>
  <c r="I137" i="16"/>
  <c r="K137" i="16"/>
  <c r="M137" i="16"/>
  <c r="O137" i="16"/>
  <c r="Q137" i="16"/>
  <c r="V137" i="16"/>
  <c r="G138" i="16"/>
  <c r="M138" i="16" s="1"/>
  <c r="I138" i="16"/>
  <c r="K138" i="16"/>
  <c r="O138" i="16"/>
  <c r="Q138" i="16"/>
  <c r="V138" i="16"/>
  <c r="G139" i="16"/>
  <c r="I139" i="16"/>
  <c r="K139" i="16"/>
  <c r="M139" i="16"/>
  <c r="O139" i="16"/>
  <c r="Q139" i="16"/>
  <c r="V139" i="16"/>
  <c r="G140" i="16"/>
  <c r="M140" i="16" s="1"/>
  <c r="I140" i="16"/>
  <c r="K140" i="16"/>
  <c r="O140" i="16"/>
  <c r="Q140" i="16"/>
  <c r="V140" i="16"/>
  <c r="G142" i="16"/>
  <c r="G141" i="16" s="1"/>
  <c r="I142" i="16"/>
  <c r="K142" i="16"/>
  <c r="K141" i="16" s="1"/>
  <c r="O142" i="16"/>
  <c r="O141" i="16" s="1"/>
  <c r="Q142" i="16"/>
  <c r="V142" i="16"/>
  <c r="V141" i="16" s="1"/>
  <c r="G143" i="16"/>
  <c r="I143" i="16"/>
  <c r="I141" i="16" s="1"/>
  <c r="K143" i="16"/>
  <c r="M143" i="16"/>
  <c r="O143" i="16"/>
  <c r="Q143" i="16"/>
  <c r="Q141" i="16" s="1"/>
  <c r="V143" i="16"/>
  <c r="G144" i="16"/>
  <c r="M144" i="16" s="1"/>
  <c r="I144" i="16"/>
  <c r="K144" i="16"/>
  <c r="O144" i="16"/>
  <c r="Q144" i="16"/>
  <c r="V144" i="16"/>
  <c r="G145" i="16"/>
  <c r="I145" i="16"/>
  <c r="K145" i="16"/>
  <c r="M145" i="16"/>
  <c r="O145" i="16"/>
  <c r="Q145" i="16"/>
  <c r="V145" i="16"/>
  <c r="AE147" i="16"/>
  <c r="AF147" i="16"/>
  <c r="G35" i="15"/>
  <c r="G8" i="15"/>
  <c r="K8" i="15"/>
  <c r="O8" i="15"/>
  <c r="V8" i="15"/>
  <c r="G9" i="15"/>
  <c r="I9" i="15"/>
  <c r="I8" i="15" s="1"/>
  <c r="K9" i="15"/>
  <c r="M9" i="15"/>
  <c r="M8" i="15" s="1"/>
  <c r="O9" i="15"/>
  <c r="Q9" i="15"/>
  <c r="Q8" i="15" s="1"/>
  <c r="V9" i="15"/>
  <c r="G11" i="15"/>
  <c r="I11" i="15"/>
  <c r="I10" i="15" s="1"/>
  <c r="K11" i="15"/>
  <c r="M11" i="15"/>
  <c r="O11" i="15"/>
  <c r="Q11" i="15"/>
  <c r="Q10" i="15" s="1"/>
  <c r="V11" i="15"/>
  <c r="G13" i="15"/>
  <c r="G10" i="15" s="1"/>
  <c r="I13" i="15"/>
  <c r="K13" i="15"/>
  <c r="K10" i="15" s="1"/>
  <c r="O13" i="15"/>
  <c r="O10" i="15" s="1"/>
  <c r="Q13" i="15"/>
  <c r="V13" i="15"/>
  <c r="V10" i="15" s="1"/>
  <c r="G16" i="15"/>
  <c r="I16" i="15"/>
  <c r="K16" i="15"/>
  <c r="M16" i="15"/>
  <c r="O16" i="15"/>
  <c r="Q16" i="15"/>
  <c r="V16" i="15"/>
  <c r="G19" i="15"/>
  <c r="K19" i="15"/>
  <c r="O19" i="15"/>
  <c r="V19" i="15"/>
  <c r="G20" i="15"/>
  <c r="I20" i="15"/>
  <c r="I19" i="15" s="1"/>
  <c r="K20" i="15"/>
  <c r="M20" i="15"/>
  <c r="M19" i="15" s="1"/>
  <c r="O20" i="15"/>
  <c r="Q20" i="15"/>
  <c r="Q19" i="15" s="1"/>
  <c r="V20" i="15"/>
  <c r="G22" i="15"/>
  <c r="I22" i="15"/>
  <c r="I21" i="15" s="1"/>
  <c r="K22" i="15"/>
  <c r="M22" i="15"/>
  <c r="O22" i="15"/>
  <c r="Q22" i="15"/>
  <c r="Q21" i="15" s="1"/>
  <c r="V22" i="15"/>
  <c r="G23" i="15"/>
  <c r="G21" i="15" s="1"/>
  <c r="I23" i="15"/>
  <c r="K23" i="15"/>
  <c r="K21" i="15" s="1"/>
  <c r="O23" i="15"/>
  <c r="O21" i="15" s="1"/>
  <c r="Q23" i="15"/>
  <c r="V23" i="15"/>
  <c r="V21" i="15" s="1"/>
  <c r="G24" i="15"/>
  <c r="I24" i="15"/>
  <c r="K24" i="15"/>
  <c r="M24" i="15"/>
  <c r="O24" i="15"/>
  <c r="Q24" i="15"/>
  <c r="V24" i="15"/>
  <c r="G25" i="15"/>
  <c r="M25" i="15" s="1"/>
  <c r="I25" i="15"/>
  <c r="K25" i="15"/>
  <c r="O25" i="15"/>
  <c r="Q25" i="15"/>
  <c r="V25" i="15"/>
  <c r="G26" i="15"/>
  <c r="I26" i="15"/>
  <c r="K26" i="15"/>
  <c r="M26" i="15"/>
  <c r="O26" i="15"/>
  <c r="Q26" i="15"/>
  <c r="V26" i="15"/>
  <c r="G27" i="15"/>
  <c r="M27" i="15" s="1"/>
  <c r="I27" i="15"/>
  <c r="K27" i="15"/>
  <c r="O27" i="15"/>
  <c r="Q27" i="15"/>
  <c r="V27" i="15"/>
  <c r="G28" i="15"/>
  <c r="I28" i="15"/>
  <c r="K28" i="15"/>
  <c r="M28" i="15"/>
  <c r="O28" i="15"/>
  <c r="Q28" i="15"/>
  <c r="V28" i="15"/>
  <c r="G30" i="15"/>
  <c r="I30" i="15"/>
  <c r="I29" i="15" s="1"/>
  <c r="K30" i="15"/>
  <c r="M30" i="15"/>
  <c r="O30" i="15"/>
  <c r="Q30" i="15"/>
  <c r="Q29" i="15" s="1"/>
  <c r="V30" i="15"/>
  <c r="G31" i="15"/>
  <c r="G29" i="15" s="1"/>
  <c r="I31" i="15"/>
  <c r="K31" i="15"/>
  <c r="K29" i="15" s="1"/>
  <c r="O31" i="15"/>
  <c r="O29" i="15" s="1"/>
  <c r="Q31" i="15"/>
  <c r="V31" i="15"/>
  <c r="V29" i="15" s="1"/>
  <c r="G32" i="15"/>
  <c r="I32" i="15"/>
  <c r="K32" i="15"/>
  <c r="M32" i="15"/>
  <c r="O32" i="15"/>
  <c r="Q32" i="15"/>
  <c r="V32" i="15"/>
  <c r="G33" i="15"/>
  <c r="M33" i="15" s="1"/>
  <c r="I33" i="15"/>
  <c r="K33" i="15"/>
  <c r="O33" i="15"/>
  <c r="Q33" i="15"/>
  <c r="V33" i="15"/>
  <c r="AE35" i="15"/>
  <c r="AF35" i="15"/>
  <c r="G47" i="14"/>
  <c r="G8" i="14"/>
  <c r="K8" i="14"/>
  <c r="O8" i="14"/>
  <c r="V8" i="14"/>
  <c r="G9" i="14"/>
  <c r="I9" i="14"/>
  <c r="I8" i="14" s="1"/>
  <c r="K9" i="14"/>
  <c r="M9" i="14"/>
  <c r="M8" i="14" s="1"/>
  <c r="O9" i="14"/>
  <c r="Q9" i="14"/>
  <c r="Q8" i="14" s="1"/>
  <c r="V9" i="14"/>
  <c r="G11" i="14"/>
  <c r="I11" i="14"/>
  <c r="I10" i="14" s="1"/>
  <c r="K11" i="14"/>
  <c r="M11" i="14"/>
  <c r="O11" i="14"/>
  <c r="Q11" i="14"/>
  <c r="Q10" i="14" s="1"/>
  <c r="V11" i="14"/>
  <c r="G12" i="14"/>
  <c r="G10" i="14" s="1"/>
  <c r="I12" i="14"/>
  <c r="K12" i="14"/>
  <c r="K10" i="14" s="1"/>
  <c r="O12" i="14"/>
  <c r="O10" i="14" s="1"/>
  <c r="Q12" i="14"/>
  <c r="V12" i="14"/>
  <c r="V10" i="14" s="1"/>
  <c r="G14" i="14"/>
  <c r="I14" i="14"/>
  <c r="K14" i="14"/>
  <c r="M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K30" i="14"/>
  <c r="O30" i="14"/>
  <c r="V30" i="14"/>
  <c r="G31" i="14"/>
  <c r="I31" i="14"/>
  <c r="I30" i="14" s="1"/>
  <c r="K31" i="14"/>
  <c r="M31" i="14"/>
  <c r="M30" i="14" s="1"/>
  <c r="O31" i="14"/>
  <c r="Q31" i="14"/>
  <c r="Q30" i="14" s="1"/>
  <c r="V31" i="14"/>
  <c r="G33" i="14"/>
  <c r="I33" i="14"/>
  <c r="I32" i="14" s="1"/>
  <c r="K33" i="14"/>
  <c r="M33" i="14"/>
  <c r="O33" i="14"/>
  <c r="Q33" i="14"/>
  <c r="Q32" i="14" s="1"/>
  <c r="V33" i="14"/>
  <c r="G34" i="14"/>
  <c r="G32" i="14" s="1"/>
  <c r="I34" i="14"/>
  <c r="K34" i="14"/>
  <c r="K32" i="14" s="1"/>
  <c r="O34" i="14"/>
  <c r="O32" i="14" s="1"/>
  <c r="Q34" i="14"/>
  <c r="V34" i="14"/>
  <c r="V32" i="14" s="1"/>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3" i="14"/>
  <c r="I43" i="14"/>
  <c r="I42" i="14" s="1"/>
  <c r="K43" i="14"/>
  <c r="M43" i="14"/>
  <c r="O43" i="14"/>
  <c r="Q43" i="14"/>
  <c r="Q42" i="14" s="1"/>
  <c r="V43" i="14"/>
  <c r="G44" i="14"/>
  <c r="G42" i="14" s="1"/>
  <c r="I44" i="14"/>
  <c r="K44" i="14"/>
  <c r="K42" i="14" s="1"/>
  <c r="O44" i="14"/>
  <c r="O42" i="14" s="1"/>
  <c r="Q44" i="14"/>
  <c r="V44" i="14"/>
  <c r="V42" i="14" s="1"/>
  <c r="G45" i="14"/>
  <c r="I45" i="14"/>
  <c r="K45" i="14"/>
  <c r="M45" i="14"/>
  <c r="O45" i="14"/>
  <c r="Q45" i="14"/>
  <c r="V45" i="14"/>
  <c r="AE47" i="14"/>
  <c r="G323" i="13"/>
  <c r="G9" i="13"/>
  <c r="I9" i="13"/>
  <c r="I8" i="13" s="1"/>
  <c r="K9" i="13"/>
  <c r="M9" i="13"/>
  <c r="O9" i="13"/>
  <c r="Q9" i="13"/>
  <c r="Q8" i="13" s="1"/>
  <c r="V9" i="13"/>
  <c r="G10" i="13"/>
  <c r="G8" i="13" s="1"/>
  <c r="I10" i="13"/>
  <c r="K10" i="13"/>
  <c r="K8" i="13" s="1"/>
  <c r="O10" i="13"/>
  <c r="O8" i="13" s="1"/>
  <c r="Q10" i="13"/>
  <c r="V10" i="13"/>
  <c r="V8" i="13" s="1"/>
  <c r="G11" i="13"/>
  <c r="I11" i="13"/>
  <c r="K11" i="13"/>
  <c r="M11" i="13"/>
  <c r="O11" i="13"/>
  <c r="Q11" i="13"/>
  <c r="V11" i="13"/>
  <c r="G12" i="13"/>
  <c r="M12" i="13" s="1"/>
  <c r="I12" i="13"/>
  <c r="K12" i="13"/>
  <c r="O12" i="13"/>
  <c r="Q12" i="13"/>
  <c r="V12" i="13"/>
  <c r="G14" i="13"/>
  <c r="G13" i="13" s="1"/>
  <c r="I14" i="13"/>
  <c r="K14" i="13"/>
  <c r="K13" i="13" s="1"/>
  <c r="O14" i="13"/>
  <c r="O13" i="13" s="1"/>
  <c r="Q14" i="13"/>
  <c r="V14" i="13"/>
  <c r="V13" i="13" s="1"/>
  <c r="G15" i="13"/>
  <c r="I15" i="13"/>
  <c r="I13" i="13" s="1"/>
  <c r="K15" i="13"/>
  <c r="M15" i="13"/>
  <c r="O15" i="13"/>
  <c r="Q15" i="13"/>
  <c r="Q13" i="13" s="1"/>
  <c r="V15" i="13"/>
  <c r="G16" i="13"/>
  <c r="M16" i="13" s="1"/>
  <c r="I16" i="13"/>
  <c r="K16" i="13"/>
  <c r="O16" i="13"/>
  <c r="Q16" i="13"/>
  <c r="V16" i="13"/>
  <c r="G17" i="13"/>
  <c r="I17" i="13"/>
  <c r="K17" i="13"/>
  <c r="M17" i="13"/>
  <c r="O17" i="13"/>
  <c r="Q17" i="13"/>
  <c r="V17" i="13"/>
  <c r="G18" i="13"/>
  <c r="M18" i="13" s="1"/>
  <c r="I18" i="13"/>
  <c r="K18" i="13"/>
  <c r="O18" i="13"/>
  <c r="Q18" i="13"/>
  <c r="V18" i="13"/>
  <c r="G19" i="13"/>
  <c r="I19" i="13"/>
  <c r="K19" i="13"/>
  <c r="M19" i="13"/>
  <c r="O19" i="13"/>
  <c r="Q19" i="13"/>
  <c r="V19" i="13"/>
  <c r="G20" i="13"/>
  <c r="M20" i="13" s="1"/>
  <c r="I20" i="13"/>
  <c r="K20" i="13"/>
  <c r="O20" i="13"/>
  <c r="Q20" i="13"/>
  <c r="V20" i="13"/>
  <c r="G21" i="13"/>
  <c r="I21" i="13"/>
  <c r="K21" i="13"/>
  <c r="M21" i="13"/>
  <c r="O21" i="13"/>
  <c r="Q21" i="13"/>
  <c r="V21" i="13"/>
  <c r="G22" i="13"/>
  <c r="M22" i="13" s="1"/>
  <c r="I22" i="13"/>
  <c r="K22" i="13"/>
  <c r="O22" i="13"/>
  <c r="Q22" i="13"/>
  <c r="V22" i="13"/>
  <c r="G23" i="13"/>
  <c r="I23" i="13"/>
  <c r="K23" i="13"/>
  <c r="M23" i="13"/>
  <c r="O23" i="13"/>
  <c r="Q23" i="13"/>
  <c r="V23" i="13"/>
  <c r="G24" i="13"/>
  <c r="M24" i="13" s="1"/>
  <c r="I24" i="13"/>
  <c r="K24" i="13"/>
  <c r="O24" i="13"/>
  <c r="Q24" i="13"/>
  <c r="V24" i="13"/>
  <c r="G25" i="13"/>
  <c r="I25" i="13"/>
  <c r="K25" i="13"/>
  <c r="M25" i="13"/>
  <c r="O25" i="13"/>
  <c r="Q25" i="13"/>
  <c r="V25" i="13"/>
  <c r="G26" i="13"/>
  <c r="M26" i="13" s="1"/>
  <c r="I26" i="13"/>
  <c r="K26" i="13"/>
  <c r="O26" i="13"/>
  <c r="Q26" i="13"/>
  <c r="V26" i="13"/>
  <c r="G27" i="13"/>
  <c r="I27" i="13"/>
  <c r="K27" i="13"/>
  <c r="M27" i="13"/>
  <c r="O27" i="13"/>
  <c r="Q27" i="13"/>
  <c r="V27" i="13"/>
  <c r="G28" i="13"/>
  <c r="M28" i="13" s="1"/>
  <c r="I28" i="13"/>
  <c r="K28" i="13"/>
  <c r="O28" i="13"/>
  <c r="Q28" i="13"/>
  <c r="V28" i="13"/>
  <c r="G29" i="13"/>
  <c r="I29" i="13"/>
  <c r="K29" i="13"/>
  <c r="M29" i="13"/>
  <c r="O29" i="13"/>
  <c r="Q29" i="13"/>
  <c r="V29" i="13"/>
  <c r="G30" i="13"/>
  <c r="M30" i="13" s="1"/>
  <c r="I30" i="13"/>
  <c r="K30" i="13"/>
  <c r="O30" i="13"/>
  <c r="Q30" i="13"/>
  <c r="V30" i="13"/>
  <c r="G31" i="13"/>
  <c r="I31" i="13"/>
  <c r="K31" i="13"/>
  <c r="M31" i="13"/>
  <c r="O31" i="13"/>
  <c r="Q31" i="13"/>
  <c r="V31" i="13"/>
  <c r="G32" i="13"/>
  <c r="M32" i="13" s="1"/>
  <c r="I32" i="13"/>
  <c r="K32" i="13"/>
  <c r="O32" i="13"/>
  <c r="Q32" i="13"/>
  <c r="V32" i="13"/>
  <c r="G33" i="13"/>
  <c r="I33" i="13"/>
  <c r="K33" i="13"/>
  <c r="M33" i="13"/>
  <c r="O33" i="13"/>
  <c r="Q33" i="13"/>
  <c r="V33" i="13"/>
  <c r="G34" i="13"/>
  <c r="M34" i="13" s="1"/>
  <c r="I34" i="13"/>
  <c r="K34" i="13"/>
  <c r="O34" i="13"/>
  <c r="Q34" i="13"/>
  <c r="V34" i="13"/>
  <c r="G35" i="13"/>
  <c r="I35" i="13"/>
  <c r="K35" i="13"/>
  <c r="M35" i="13"/>
  <c r="O35" i="13"/>
  <c r="Q35" i="13"/>
  <c r="V35" i="13"/>
  <c r="G36" i="13"/>
  <c r="M36" i="13" s="1"/>
  <c r="I36" i="13"/>
  <c r="K36" i="13"/>
  <c r="O36" i="13"/>
  <c r="Q36" i="13"/>
  <c r="V36" i="13"/>
  <c r="G37" i="13"/>
  <c r="I37" i="13"/>
  <c r="K37" i="13"/>
  <c r="M37" i="13"/>
  <c r="O37" i="13"/>
  <c r="Q37" i="13"/>
  <c r="V37" i="13"/>
  <c r="G38" i="13"/>
  <c r="M38" i="13" s="1"/>
  <c r="I38" i="13"/>
  <c r="K38" i="13"/>
  <c r="O38" i="13"/>
  <c r="Q38" i="13"/>
  <c r="V38" i="13"/>
  <c r="G39" i="13"/>
  <c r="I39" i="13"/>
  <c r="K39" i="13"/>
  <c r="M39" i="13"/>
  <c r="O39" i="13"/>
  <c r="Q39" i="13"/>
  <c r="V39" i="13"/>
  <c r="G40" i="13"/>
  <c r="M40" i="13" s="1"/>
  <c r="I40" i="13"/>
  <c r="K40" i="13"/>
  <c r="O40" i="13"/>
  <c r="Q40" i="13"/>
  <c r="V40" i="13"/>
  <c r="G41" i="13"/>
  <c r="I41" i="13"/>
  <c r="K41" i="13"/>
  <c r="M41" i="13"/>
  <c r="O41" i="13"/>
  <c r="Q41" i="13"/>
  <c r="V41" i="13"/>
  <c r="G42" i="13"/>
  <c r="M42" i="13" s="1"/>
  <c r="I42" i="13"/>
  <c r="K42" i="13"/>
  <c r="O42" i="13"/>
  <c r="Q42" i="13"/>
  <c r="V42" i="13"/>
  <c r="G43" i="13"/>
  <c r="I43" i="13"/>
  <c r="K43" i="13"/>
  <c r="M43" i="13"/>
  <c r="O43" i="13"/>
  <c r="Q43" i="13"/>
  <c r="V43" i="13"/>
  <c r="G44" i="13"/>
  <c r="M44" i="13" s="1"/>
  <c r="I44" i="13"/>
  <c r="K44" i="13"/>
  <c r="O44" i="13"/>
  <c r="Q44" i="13"/>
  <c r="V44" i="13"/>
  <c r="G45" i="13"/>
  <c r="I45" i="13"/>
  <c r="K45" i="13"/>
  <c r="M45" i="13"/>
  <c r="O45" i="13"/>
  <c r="Q45" i="13"/>
  <c r="V45" i="13"/>
  <c r="G46" i="13"/>
  <c r="M46" i="13" s="1"/>
  <c r="I46" i="13"/>
  <c r="K46" i="13"/>
  <c r="O46" i="13"/>
  <c r="Q46" i="13"/>
  <c r="V46" i="13"/>
  <c r="G47" i="13"/>
  <c r="I47" i="13"/>
  <c r="K47" i="13"/>
  <c r="M47" i="13"/>
  <c r="O47" i="13"/>
  <c r="Q47" i="13"/>
  <c r="V47" i="13"/>
  <c r="G48" i="13"/>
  <c r="M48" i="13" s="1"/>
  <c r="I48" i="13"/>
  <c r="K48" i="13"/>
  <c r="O48" i="13"/>
  <c r="Q48" i="13"/>
  <c r="V48" i="13"/>
  <c r="G49" i="13"/>
  <c r="I49" i="13"/>
  <c r="K49" i="13"/>
  <c r="M49" i="13"/>
  <c r="O49" i="13"/>
  <c r="Q49" i="13"/>
  <c r="V49" i="13"/>
  <c r="G50" i="13"/>
  <c r="M50" i="13" s="1"/>
  <c r="I50" i="13"/>
  <c r="K50" i="13"/>
  <c r="O50" i="13"/>
  <c r="Q50" i="13"/>
  <c r="V50" i="13"/>
  <c r="G51" i="13"/>
  <c r="I51" i="13"/>
  <c r="K51" i="13"/>
  <c r="M51" i="13"/>
  <c r="O51" i="13"/>
  <c r="Q51" i="13"/>
  <c r="V51" i="13"/>
  <c r="G52" i="13"/>
  <c r="M52" i="13" s="1"/>
  <c r="I52" i="13"/>
  <c r="K52" i="13"/>
  <c r="O52" i="13"/>
  <c r="Q52" i="13"/>
  <c r="V52" i="13"/>
  <c r="G53" i="13"/>
  <c r="I53" i="13"/>
  <c r="K53" i="13"/>
  <c r="M53" i="13"/>
  <c r="O53" i="13"/>
  <c r="Q53" i="13"/>
  <c r="V53" i="13"/>
  <c r="G54" i="13"/>
  <c r="M54" i="13" s="1"/>
  <c r="I54" i="13"/>
  <c r="K54" i="13"/>
  <c r="O54" i="13"/>
  <c r="Q54" i="13"/>
  <c r="V54" i="13"/>
  <c r="G56" i="13"/>
  <c r="I56" i="13"/>
  <c r="K56" i="13"/>
  <c r="M56" i="13"/>
  <c r="O56" i="13"/>
  <c r="Q56" i="13"/>
  <c r="V56" i="13"/>
  <c r="G57" i="13"/>
  <c r="I57" i="13"/>
  <c r="K57" i="13"/>
  <c r="M57" i="13"/>
  <c r="O57" i="13"/>
  <c r="Q57" i="13"/>
  <c r="V57" i="13"/>
  <c r="G58" i="13"/>
  <c r="I58" i="13"/>
  <c r="K58" i="13"/>
  <c r="M58" i="13"/>
  <c r="O58" i="13"/>
  <c r="Q58" i="13"/>
  <c r="V58" i="13"/>
  <c r="G59" i="13"/>
  <c r="I59" i="13"/>
  <c r="K59" i="13"/>
  <c r="M59" i="13"/>
  <c r="O59" i="13"/>
  <c r="Q59" i="13"/>
  <c r="V59" i="13"/>
  <c r="G60" i="13"/>
  <c r="M60" i="13" s="1"/>
  <c r="I60" i="13"/>
  <c r="K60" i="13"/>
  <c r="O60" i="13"/>
  <c r="Q60" i="13"/>
  <c r="V60" i="13"/>
  <c r="G61" i="13"/>
  <c r="I61" i="13"/>
  <c r="K61" i="13"/>
  <c r="M61" i="13"/>
  <c r="O61" i="13"/>
  <c r="Q61" i="13"/>
  <c r="V61" i="13"/>
  <c r="G62" i="13"/>
  <c r="I62" i="13"/>
  <c r="K62" i="13"/>
  <c r="M62" i="13"/>
  <c r="O62" i="13"/>
  <c r="Q62" i="13"/>
  <c r="V62" i="13"/>
  <c r="G63" i="13"/>
  <c r="I63" i="13"/>
  <c r="K63" i="13"/>
  <c r="M63" i="13"/>
  <c r="O63" i="13"/>
  <c r="Q63" i="13"/>
  <c r="V63" i="13"/>
  <c r="G65" i="13"/>
  <c r="I65" i="13"/>
  <c r="I64" i="13" s="1"/>
  <c r="K65" i="13"/>
  <c r="M65" i="13"/>
  <c r="O65" i="13"/>
  <c r="Q65" i="13"/>
  <c r="Q64" i="13" s="1"/>
  <c r="V65" i="13"/>
  <c r="G66" i="13"/>
  <c r="M66" i="13" s="1"/>
  <c r="I66" i="13"/>
  <c r="K66" i="13"/>
  <c r="K64" i="13" s="1"/>
  <c r="O66" i="13"/>
  <c r="O64" i="13" s="1"/>
  <c r="Q66" i="13"/>
  <c r="V66" i="13"/>
  <c r="V64" i="13" s="1"/>
  <c r="G67" i="13"/>
  <c r="I67" i="13"/>
  <c r="K67" i="13"/>
  <c r="M67" i="13"/>
  <c r="O67" i="13"/>
  <c r="Q67" i="13"/>
  <c r="V67" i="13"/>
  <c r="G68" i="13"/>
  <c r="M68" i="13" s="1"/>
  <c r="I68" i="13"/>
  <c r="K68" i="13"/>
  <c r="O68" i="13"/>
  <c r="Q68" i="13"/>
  <c r="V68" i="13"/>
  <c r="G69" i="13"/>
  <c r="I69" i="13"/>
  <c r="K69" i="13"/>
  <c r="M69" i="13"/>
  <c r="O69" i="13"/>
  <c r="Q69" i="13"/>
  <c r="V69" i="13"/>
  <c r="G70" i="13"/>
  <c r="M70" i="13" s="1"/>
  <c r="I70" i="13"/>
  <c r="K70" i="13"/>
  <c r="O70" i="13"/>
  <c r="Q70" i="13"/>
  <c r="V70" i="13"/>
  <c r="G88" i="13"/>
  <c r="I88" i="13"/>
  <c r="K88" i="13"/>
  <c r="M88" i="13"/>
  <c r="O88" i="13"/>
  <c r="Q88" i="13"/>
  <c r="V88" i="13"/>
  <c r="G89" i="13"/>
  <c r="M89" i="13" s="1"/>
  <c r="I89" i="13"/>
  <c r="K89" i="13"/>
  <c r="O89" i="13"/>
  <c r="Q89" i="13"/>
  <c r="V89" i="13"/>
  <c r="G90" i="13"/>
  <c r="I90" i="13"/>
  <c r="K90" i="13"/>
  <c r="M90" i="13"/>
  <c r="O90" i="13"/>
  <c r="Q90" i="13"/>
  <c r="V90" i="13"/>
  <c r="G119" i="13"/>
  <c r="I119" i="13"/>
  <c r="I118" i="13" s="1"/>
  <c r="K119" i="13"/>
  <c r="M119" i="13"/>
  <c r="O119" i="13"/>
  <c r="Q119" i="13"/>
  <c r="Q118" i="13" s="1"/>
  <c r="V119" i="13"/>
  <c r="G120" i="13"/>
  <c r="M120" i="13" s="1"/>
  <c r="I120" i="13"/>
  <c r="K120" i="13"/>
  <c r="K118" i="13" s="1"/>
  <c r="O120" i="13"/>
  <c r="O118" i="13" s="1"/>
  <c r="Q120" i="13"/>
  <c r="V120" i="13"/>
  <c r="V118" i="13" s="1"/>
  <c r="G121" i="13"/>
  <c r="I121" i="13"/>
  <c r="K121" i="13"/>
  <c r="M121" i="13"/>
  <c r="O121" i="13"/>
  <c r="Q121" i="13"/>
  <c r="V121" i="13"/>
  <c r="G122" i="13"/>
  <c r="M122" i="13" s="1"/>
  <c r="I122" i="13"/>
  <c r="K122" i="13"/>
  <c r="O122" i="13"/>
  <c r="Q122" i="13"/>
  <c r="V122" i="13"/>
  <c r="G123" i="13"/>
  <c r="I123" i="13"/>
  <c r="K123" i="13"/>
  <c r="M123" i="13"/>
  <c r="O123" i="13"/>
  <c r="Q123" i="13"/>
  <c r="V123" i="13"/>
  <c r="G124" i="13"/>
  <c r="M124" i="13" s="1"/>
  <c r="I124" i="13"/>
  <c r="K124" i="13"/>
  <c r="O124" i="13"/>
  <c r="Q124" i="13"/>
  <c r="V124" i="13"/>
  <c r="G125" i="13"/>
  <c r="I125" i="13"/>
  <c r="K125" i="13"/>
  <c r="M125" i="13"/>
  <c r="O125" i="13"/>
  <c r="Q125" i="13"/>
  <c r="V125" i="13"/>
  <c r="G126" i="13"/>
  <c r="M126" i="13" s="1"/>
  <c r="I126" i="13"/>
  <c r="K126" i="13"/>
  <c r="O126" i="13"/>
  <c r="Q126" i="13"/>
  <c r="V126" i="13"/>
  <c r="G127" i="13"/>
  <c r="I127" i="13"/>
  <c r="K127" i="13"/>
  <c r="M127" i="13"/>
  <c r="O127" i="13"/>
  <c r="Q127" i="13"/>
  <c r="V127" i="13"/>
  <c r="G128" i="13"/>
  <c r="M128" i="13" s="1"/>
  <c r="I128" i="13"/>
  <c r="K128" i="13"/>
  <c r="O128" i="13"/>
  <c r="Q128" i="13"/>
  <c r="V128" i="13"/>
  <c r="G129" i="13"/>
  <c r="I129" i="13"/>
  <c r="K129" i="13"/>
  <c r="M129" i="13"/>
  <c r="O129" i="13"/>
  <c r="Q129" i="13"/>
  <c r="V129" i="13"/>
  <c r="G130" i="13"/>
  <c r="M130" i="13" s="1"/>
  <c r="I130" i="13"/>
  <c r="K130" i="13"/>
  <c r="O130" i="13"/>
  <c r="Q130" i="13"/>
  <c r="V130" i="13"/>
  <c r="G135" i="13"/>
  <c r="I135" i="13"/>
  <c r="K135" i="13"/>
  <c r="M135" i="13"/>
  <c r="O135" i="13"/>
  <c r="Q135" i="13"/>
  <c r="V135" i="13"/>
  <c r="G136" i="13"/>
  <c r="M136" i="13" s="1"/>
  <c r="I136" i="13"/>
  <c r="K136" i="13"/>
  <c r="O136" i="13"/>
  <c r="Q136" i="13"/>
  <c r="V136" i="13"/>
  <c r="G137" i="13"/>
  <c r="I137" i="13"/>
  <c r="K137" i="13"/>
  <c r="M137" i="13"/>
  <c r="O137" i="13"/>
  <c r="Q137" i="13"/>
  <c r="V137" i="13"/>
  <c r="G142" i="13"/>
  <c r="M142" i="13" s="1"/>
  <c r="I142" i="13"/>
  <c r="K142" i="13"/>
  <c r="O142" i="13"/>
  <c r="Q142" i="13"/>
  <c r="V142" i="13"/>
  <c r="G144" i="13"/>
  <c r="I144" i="13"/>
  <c r="K144" i="13"/>
  <c r="M144" i="13"/>
  <c r="O144" i="13"/>
  <c r="Q144" i="13"/>
  <c r="V144" i="13"/>
  <c r="G145" i="13"/>
  <c r="M145" i="13" s="1"/>
  <c r="I145" i="13"/>
  <c r="K145" i="13"/>
  <c r="O145" i="13"/>
  <c r="Q145" i="13"/>
  <c r="V145" i="13"/>
  <c r="G146" i="13"/>
  <c r="I146" i="13"/>
  <c r="K146" i="13"/>
  <c r="M146" i="13"/>
  <c r="O146" i="13"/>
  <c r="Q146" i="13"/>
  <c r="V146" i="13"/>
  <c r="G147" i="13"/>
  <c r="I147" i="13"/>
  <c r="K147" i="13"/>
  <c r="M147" i="13"/>
  <c r="O147" i="13"/>
  <c r="Q147" i="13"/>
  <c r="V147" i="13"/>
  <c r="G148" i="13"/>
  <c r="I148" i="13"/>
  <c r="K148" i="13"/>
  <c r="M148" i="13"/>
  <c r="O148" i="13"/>
  <c r="Q148" i="13"/>
  <c r="V148" i="13"/>
  <c r="G149" i="13"/>
  <c r="M149" i="13" s="1"/>
  <c r="I149" i="13"/>
  <c r="K149" i="13"/>
  <c r="O149" i="13"/>
  <c r="Q149" i="13"/>
  <c r="V149" i="13"/>
  <c r="G150" i="13"/>
  <c r="I150" i="13"/>
  <c r="K150" i="13"/>
  <c r="M150" i="13"/>
  <c r="O150" i="13"/>
  <c r="Q150" i="13"/>
  <c r="V150" i="13"/>
  <c r="G151" i="13"/>
  <c r="M151" i="13" s="1"/>
  <c r="I151" i="13"/>
  <c r="K151" i="13"/>
  <c r="O151" i="13"/>
  <c r="Q151" i="13"/>
  <c r="V151" i="13"/>
  <c r="G152" i="13"/>
  <c r="I152" i="13"/>
  <c r="K152" i="13"/>
  <c r="M152" i="13"/>
  <c r="O152" i="13"/>
  <c r="Q152" i="13"/>
  <c r="V152" i="13"/>
  <c r="G153" i="13"/>
  <c r="I153" i="13"/>
  <c r="K153" i="13"/>
  <c r="M153" i="13"/>
  <c r="O153" i="13"/>
  <c r="Q153" i="13"/>
  <c r="V153" i="13"/>
  <c r="G154" i="13"/>
  <c r="I154" i="13"/>
  <c r="K154" i="13"/>
  <c r="M154" i="13"/>
  <c r="O154" i="13"/>
  <c r="Q154" i="13"/>
  <c r="V154" i="13"/>
  <c r="G155" i="13"/>
  <c r="I155" i="13"/>
  <c r="K155" i="13"/>
  <c r="M155" i="13"/>
  <c r="O155" i="13"/>
  <c r="Q155" i="13"/>
  <c r="V155" i="13"/>
  <c r="G156" i="13"/>
  <c r="I156" i="13"/>
  <c r="K156" i="13"/>
  <c r="M156" i="13"/>
  <c r="O156" i="13"/>
  <c r="Q156" i="13"/>
  <c r="V156" i="13"/>
  <c r="G157" i="13"/>
  <c r="I157" i="13"/>
  <c r="K157" i="13"/>
  <c r="M157" i="13"/>
  <c r="O157" i="13"/>
  <c r="Q157" i="13"/>
  <c r="V157" i="13"/>
  <c r="G165" i="13"/>
  <c r="I165" i="13"/>
  <c r="K165" i="13"/>
  <c r="M165" i="13"/>
  <c r="O165" i="13"/>
  <c r="Q165" i="13"/>
  <c r="V165" i="13"/>
  <c r="G166" i="13"/>
  <c r="I166" i="13"/>
  <c r="K166" i="13"/>
  <c r="M166" i="13"/>
  <c r="O166" i="13"/>
  <c r="Q166" i="13"/>
  <c r="V166" i="13"/>
  <c r="G168" i="13"/>
  <c r="I168" i="13"/>
  <c r="I167" i="13" s="1"/>
  <c r="K168" i="13"/>
  <c r="M168" i="13"/>
  <c r="O168" i="13"/>
  <c r="Q168" i="13"/>
  <c r="Q167" i="13" s="1"/>
  <c r="V168" i="13"/>
  <c r="G169" i="13"/>
  <c r="G167" i="13" s="1"/>
  <c r="I169" i="13"/>
  <c r="K169" i="13"/>
  <c r="K167" i="13" s="1"/>
  <c r="O169" i="13"/>
  <c r="O167" i="13" s="1"/>
  <c r="Q169" i="13"/>
  <c r="V169" i="13"/>
  <c r="V167" i="13" s="1"/>
  <c r="G170" i="13"/>
  <c r="I170" i="13"/>
  <c r="K170" i="13"/>
  <c r="M170" i="13"/>
  <c r="O170" i="13"/>
  <c r="Q170" i="13"/>
  <c r="V170" i="13"/>
  <c r="G171" i="13"/>
  <c r="M171" i="13" s="1"/>
  <c r="I171" i="13"/>
  <c r="K171" i="13"/>
  <c r="O171" i="13"/>
  <c r="Q171" i="13"/>
  <c r="V171" i="13"/>
  <c r="G172" i="13"/>
  <c r="I172" i="13"/>
  <c r="K172" i="13"/>
  <c r="M172" i="13"/>
  <c r="O172" i="13"/>
  <c r="Q172" i="13"/>
  <c r="V172" i="13"/>
  <c r="G173" i="13"/>
  <c r="M173" i="13" s="1"/>
  <c r="I173" i="13"/>
  <c r="K173" i="13"/>
  <c r="O173" i="13"/>
  <c r="Q173" i="13"/>
  <c r="V173" i="13"/>
  <c r="G174" i="13"/>
  <c r="I174" i="13"/>
  <c r="K174" i="13"/>
  <c r="M174" i="13"/>
  <c r="O174" i="13"/>
  <c r="Q174" i="13"/>
  <c r="V174" i="13"/>
  <c r="G175" i="13"/>
  <c r="M175" i="13" s="1"/>
  <c r="I175" i="13"/>
  <c r="K175" i="13"/>
  <c r="O175" i="13"/>
  <c r="Q175" i="13"/>
  <c r="V175" i="13"/>
  <c r="G176" i="13"/>
  <c r="I176" i="13"/>
  <c r="K176" i="13"/>
  <c r="M176" i="13"/>
  <c r="O176" i="13"/>
  <c r="Q176" i="13"/>
  <c r="V176" i="13"/>
  <c r="G177" i="13"/>
  <c r="M177" i="13" s="1"/>
  <c r="I177" i="13"/>
  <c r="K177" i="13"/>
  <c r="O177" i="13"/>
  <c r="Q177" i="13"/>
  <c r="V177" i="13"/>
  <c r="G178" i="13"/>
  <c r="I178" i="13"/>
  <c r="K178" i="13"/>
  <c r="M178" i="13"/>
  <c r="O178" i="13"/>
  <c r="Q178" i="13"/>
  <c r="V178" i="13"/>
  <c r="G179" i="13"/>
  <c r="M179" i="13" s="1"/>
  <c r="I179" i="13"/>
  <c r="K179" i="13"/>
  <c r="O179" i="13"/>
  <c r="Q179" i="13"/>
  <c r="V179" i="13"/>
  <c r="G180" i="13"/>
  <c r="I180" i="13"/>
  <c r="K180" i="13"/>
  <c r="M180" i="13"/>
  <c r="O180" i="13"/>
  <c r="Q180" i="13"/>
  <c r="V180" i="13"/>
  <c r="G181" i="13"/>
  <c r="M181" i="13" s="1"/>
  <c r="I181" i="13"/>
  <c r="K181" i="13"/>
  <c r="O181" i="13"/>
  <c r="Q181" i="13"/>
  <c r="V181" i="13"/>
  <c r="G182" i="13"/>
  <c r="I182" i="13"/>
  <c r="K182" i="13"/>
  <c r="M182" i="13"/>
  <c r="O182" i="13"/>
  <c r="Q182" i="13"/>
  <c r="V182" i="13"/>
  <c r="G183" i="13"/>
  <c r="M183" i="13" s="1"/>
  <c r="I183" i="13"/>
  <c r="K183" i="13"/>
  <c r="O183" i="13"/>
  <c r="Q183" i="13"/>
  <c r="V183" i="13"/>
  <c r="G184" i="13"/>
  <c r="I184" i="13"/>
  <c r="K184" i="13"/>
  <c r="M184" i="13"/>
  <c r="O184" i="13"/>
  <c r="Q184" i="13"/>
  <c r="V184" i="13"/>
  <c r="G185" i="13"/>
  <c r="M185" i="13" s="1"/>
  <c r="I185" i="13"/>
  <c r="K185" i="13"/>
  <c r="O185" i="13"/>
  <c r="Q185" i="13"/>
  <c r="V185" i="13"/>
  <c r="G186" i="13"/>
  <c r="I186" i="13"/>
  <c r="K186" i="13"/>
  <c r="M186" i="13"/>
  <c r="O186" i="13"/>
  <c r="Q186" i="13"/>
  <c r="V186" i="13"/>
  <c r="G187" i="13"/>
  <c r="I187" i="13"/>
  <c r="K187" i="13"/>
  <c r="M187" i="13"/>
  <c r="O187" i="13"/>
  <c r="Q187" i="13"/>
  <c r="V187" i="13"/>
  <c r="G188" i="13"/>
  <c r="I188" i="13"/>
  <c r="K188" i="13"/>
  <c r="M188" i="13"/>
  <c r="O188" i="13"/>
  <c r="Q188" i="13"/>
  <c r="V188" i="13"/>
  <c r="G189" i="13"/>
  <c r="I189" i="13"/>
  <c r="K189" i="13"/>
  <c r="M189" i="13"/>
  <c r="O189" i="13"/>
  <c r="Q189" i="13"/>
  <c r="V189" i="13"/>
  <c r="G190" i="13"/>
  <c r="I190" i="13"/>
  <c r="K190" i="13"/>
  <c r="M190" i="13"/>
  <c r="O190" i="13"/>
  <c r="Q190" i="13"/>
  <c r="V190" i="13"/>
  <c r="G191" i="13"/>
  <c r="I191" i="13"/>
  <c r="K191" i="13"/>
  <c r="M191" i="13"/>
  <c r="O191" i="13"/>
  <c r="Q191" i="13"/>
  <c r="V191" i="13"/>
  <c r="G192" i="13"/>
  <c r="M192" i="13" s="1"/>
  <c r="I192" i="13"/>
  <c r="K192" i="13"/>
  <c r="O192" i="13"/>
  <c r="Q192" i="13"/>
  <c r="V192" i="13"/>
  <c r="G193" i="13"/>
  <c r="I193" i="13"/>
  <c r="K193" i="13"/>
  <c r="M193" i="13"/>
  <c r="O193" i="13"/>
  <c r="Q193" i="13"/>
  <c r="V193" i="13"/>
  <c r="G194" i="13"/>
  <c r="M194" i="13" s="1"/>
  <c r="I194" i="13"/>
  <c r="K194" i="13"/>
  <c r="O194" i="13"/>
  <c r="Q194" i="13"/>
  <c r="V194" i="13"/>
  <c r="G195" i="13"/>
  <c r="I195" i="13"/>
  <c r="K195" i="13"/>
  <c r="M195" i="13"/>
  <c r="O195" i="13"/>
  <c r="Q195" i="13"/>
  <c r="V195" i="13"/>
  <c r="G196" i="13"/>
  <c r="I196" i="13"/>
  <c r="K196" i="13"/>
  <c r="M196" i="13"/>
  <c r="O196" i="13"/>
  <c r="Q196" i="13"/>
  <c r="V196" i="13"/>
  <c r="G197" i="13"/>
  <c r="I197" i="13"/>
  <c r="K197" i="13"/>
  <c r="M197" i="13"/>
  <c r="O197" i="13"/>
  <c r="Q197" i="13"/>
  <c r="V197" i="13"/>
  <c r="G198" i="13"/>
  <c r="I198" i="13"/>
  <c r="K198" i="13"/>
  <c r="M198" i="13"/>
  <c r="O198" i="13"/>
  <c r="Q198" i="13"/>
  <c r="V198" i="13"/>
  <c r="G199" i="13"/>
  <c r="I199" i="13"/>
  <c r="K199" i="13"/>
  <c r="M199" i="13"/>
  <c r="O199" i="13"/>
  <c r="Q199" i="13"/>
  <c r="V199" i="13"/>
  <c r="G200" i="13"/>
  <c r="I200" i="13"/>
  <c r="K200" i="13"/>
  <c r="M200" i="13"/>
  <c r="O200" i="13"/>
  <c r="Q200" i="13"/>
  <c r="V200" i="13"/>
  <c r="G201" i="13"/>
  <c r="I201" i="13"/>
  <c r="K201" i="13"/>
  <c r="M201" i="13"/>
  <c r="O201" i="13"/>
  <c r="Q201" i="13"/>
  <c r="V201" i="13"/>
  <c r="G202" i="13"/>
  <c r="I202" i="13"/>
  <c r="K202" i="13"/>
  <c r="M202" i="13"/>
  <c r="O202" i="13"/>
  <c r="Q202" i="13"/>
  <c r="V202" i="13"/>
  <c r="G203" i="13"/>
  <c r="I203" i="13"/>
  <c r="K203" i="13"/>
  <c r="M203" i="13"/>
  <c r="O203" i="13"/>
  <c r="Q203" i="13"/>
  <c r="V203" i="13"/>
  <c r="G204" i="13"/>
  <c r="I204" i="13"/>
  <c r="K204" i="13"/>
  <c r="M204" i="13"/>
  <c r="O204" i="13"/>
  <c r="Q204" i="13"/>
  <c r="V204" i="13"/>
  <c r="G206" i="13"/>
  <c r="I206" i="13"/>
  <c r="I205" i="13" s="1"/>
  <c r="K206" i="13"/>
  <c r="M206" i="13"/>
  <c r="O206" i="13"/>
  <c r="Q206" i="13"/>
  <c r="Q205" i="13" s="1"/>
  <c r="V206" i="13"/>
  <c r="G207" i="13"/>
  <c r="G205" i="13" s="1"/>
  <c r="I207" i="13"/>
  <c r="K207" i="13"/>
  <c r="K205" i="13" s="1"/>
  <c r="O207" i="13"/>
  <c r="O205" i="13" s="1"/>
  <c r="Q207" i="13"/>
  <c r="V207" i="13"/>
  <c r="V205" i="13" s="1"/>
  <c r="G208" i="13"/>
  <c r="I208" i="13"/>
  <c r="K208" i="13"/>
  <c r="M208" i="13"/>
  <c r="O208" i="13"/>
  <c r="Q208" i="13"/>
  <c r="V208" i="13"/>
  <c r="G209" i="13"/>
  <c r="M209" i="13" s="1"/>
  <c r="I209" i="13"/>
  <c r="K209" i="13"/>
  <c r="O209" i="13"/>
  <c r="Q209" i="13"/>
  <c r="V209" i="13"/>
  <c r="G210" i="13"/>
  <c r="I210" i="13"/>
  <c r="K210" i="13"/>
  <c r="M210" i="13"/>
  <c r="O210" i="13"/>
  <c r="Q210" i="13"/>
  <c r="V210" i="13"/>
  <c r="G211" i="13"/>
  <c r="M211" i="13" s="1"/>
  <c r="I211" i="13"/>
  <c r="K211" i="13"/>
  <c r="O211" i="13"/>
  <c r="Q211" i="13"/>
  <c r="V211" i="13"/>
  <c r="G212" i="13"/>
  <c r="I212" i="13"/>
  <c r="K212" i="13"/>
  <c r="M212" i="13"/>
  <c r="O212" i="13"/>
  <c r="Q212" i="13"/>
  <c r="V212" i="13"/>
  <c r="G213" i="13"/>
  <c r="M213" i="13" s="1"/>
  <c r="I213" i="13"/>
  <c r="K213" i="13"/>
  <c r="O213" i="13"/>
  <c r="Q213" i="13"/>
  <c r="V213" i="13"/>
  <c r="G214" i="13"/>
  <c r="I214" i="13"/>
  <c r="K214" i="13"/>
  <c r="M214" i="13"/>
  <c r="O214" i="13"/>
  <c r="Q214" i="13"/>
  <c r="V214" i="13"/>
  <c r="G215" i="13"/>
  <c r="M215" i="13" s="1"/>
  <c r="I215" i="13"/>
  <c r="K215" i="13"/>
  <c r="O215" i="13"/>
  <c r="Q215" i="13"/>
  <c r="V215" i="13"/>
  <c r="G216" i="13"/>
  <c r="I216" i="13"/>
  <c r="K216" i="13"/>
  <c r="M216" i="13"/>
  <c r="O216" i="13"/>
  <c r="Q216" i="13"/>
  <c r="V216" i="13"/>
  <c r="G217" i="13"/>
  <c r="M217" i="13" s="1"/>
  <c r="I217" i="13"/>
  <c r="K217" i="13"/>
  <c r="O217" i="13"/>
  <c r="Q217" i="13"/>
  <c r="V217" i="13"/>
  <c r="G218" i="13"/>
  <c r="I218" i="13"/>
  <c r="K218" i="13"/>
  <c r="M218" i="13"/>
  <c r="O218" i="13"/>
  <c r="Q218" i="13"/>
  <c r="V218" i="13"/>
  <c r="G219" i="13"/>
  <c r="M219" i="13" s="1"/>
  <c r="I219" i="13"/>
  <c r="K219" i="13"/>
  <c r="O219" i="13"/>
  <c r="Q219" i="13"/>
  <c r="V219" i="13"/>
  <c r="G220" i="13"/>
  <c r="I220" i="13"/>
  <c r="K220" i="13"/>
  <c r="M220" i="13"/>
  <c r="O220" i="13"/>
  <c r="Q220" i="13"/>
  <c r="V220" i="13"/>
  <c r="G221" i="13"/>
  <c r="M221" i="13" s="1"/>
  <c r="I221" i="13"/>
  <c r="K221" i="13"/>
  <c r="O221" i="13"/>
  <c r="Q221" i="13"/>
  <c r="V221" i="13"/>
  <c r="G222" i="13"/>
  <c r="I222" i="13"/>
  <c r="K222" i="13"/>
  <c r="M222" i="13"/>
  <c r="O222" i="13"/>
  <c r="Q222" i="13"/>
  <c r="V222" i="13"/>
  <c r="G223" i="13"/>
  <c r="M223" i="13" s="1"/>
  <c r="I223" i="13"/>
  <c r="K223" i="13"/>
  <c r="O223" i="13"/>
  <c r="Q223" i="13"/>
  <c r="V223" i="13"/>
  <c r="G224" i="13"/>
  <c r="I224" i="13"/>
  <c r="K224" i="13"/>
  <c r="M224" i="13"/>
  <c r="O224" i="13"/>
  <c r="Q224" i="13"/>
  <c r="V224" i="13"/>
  <c r="G225" i="13"/>
  <c r="M225" i="13" s="1"/>
  <c r="I225" i="13"/>
  <c r="K225" i="13"/>
  <c r="O225" i="13"/>
  <c r="Q225" i="13"/>
  <c r="V225" i="13"/>
  <c r="G226" i="13"/>
  <c r="I226" i="13"/>
  <c r="K226" i="13"/>
  <c r="M226" i="13"/>
  <c r="O226" i="13"/>
  <c r="Q226" i="13"/>
  <c r="V226" i="13"/>
  <c r="G227" i="13"/>
  <c r="M227" i="13" s="1"/>
  <c r="I227" i="13"/>
  <c r="K227" i="13"/>
  <c r="O227" i="13"/>
  <c r="Q227" i="13"/>
  <c r="V227" i="13"/>
  <c r="G228" i="13"/>
  <c r="I228" i="13"/>
  <c r="K228" i="13"/>
  <c r="M228" i="13"/>
  <c r="O228" i="13"/>
  <c r="Q228" i="13"/>
  <c r="V228" i="13"/>
  <c r="G229" i="13"/>
  <c r="M229" i="13" s="1"/>
  <c r="I229" i="13"/>
  <c r="K229" i="13"/>
  <c r="O229" i="13"/>
  <c r="Q229" i="13"/>
  <c r="V229" i="13"/>
  <c r="G230" i="13"/>
  <c r="I230" i="13"/>
  <c r="K230" i="13"/>
  <c r="M230" i="13"/>
  <c r="O230" i="13"/>
  <c r="Q230" i="13"/>
  <c r="V230" i="13"/>
  <c r="G231" i="13"/>
  <c r="M231" i="13" s="1"/>
  <c r="I231" i="13"/>
  <c r="K231" i="13"/>
  <c r="O231" i="13"/>
  <c r="Q231" i="13"/>
  <c r="V231" i="13"/>
  <c r="G232" i="13"/>
  <c r="I232" i="13"/>
  <c r="K232" i="13"/>
  <c r="M232" i="13"/>
  <c r="O232" i="13"/>
  <c r="Q232" i="13"/>
  <c r="V232" i="13"/>
  <c r="G233" i="13"/>
  <c r="M233" i="13" s="1"/>
  <c r="I233" i="13"/>
  <c r="K233" i="13"/>
  <c r="O233" i="13"/>
  <c r="Q233" i="13"/>
  <c r="V233" i="13"/>
  <c r="G234" i="13"/>
  <c r="I234" i="13"/>
  <c r="K234" i="13"/>
  <c r="M234" i="13"/>
  <c r="O234" i="13"/>
  <c r="Q234" i="13"/>
  <c r="V234" i="13"/>
  <c r="G235" i="13"/>
  <c r="I235" i="13"/>
  <c r="K235" i="13"/>
  <c r="M235" i="13"/>
  <c r="O235" i="13"/>
  <c r="Q235" i="13"/>
  <c r="V235" i="13"/>
  <c r="G236" i="13"/>
  <c r="I236" i="13"/>
  <c r="K236" i="13"/>
  <c r="M236" i="13"/>
  <c r="O236" i="13"/>
  <c r="Q236" i="13"/>
  <c r="V236" i="13"/>
  <c r="G237" i="13"/>
  <c r="I237" i="13"/>
  <c r="K237" i="13"/>
  <c r="M237" i="13"/>
  <c r="O237" i="13"/>
  <c r="Q237" i="13"/>
  <c r="V237" i="13"/>
  <c r="G238" i="13"/>
  <c r="I238" i="13"/>
  <c r="K238" i="13"/>
  <c r="M238" i="13"/>
  <c r="O238" i="13"/>
  <c r="Q238" i="13"/>
  <c r="V238" i="13"/>
  <c r="G239" i="13"/>
  <c r="I239" i="13"/>
  <c r="K239" i="13"/>
  <c r="M239" i="13"/>
  <c r="O239" i="13"/>
  <c r="Q239" i="13"/>
  <c r="V239" i="13"/>
  <c r="G240" i="13"/>
  <c r="I240" i="13"/>
  <c r="K240" i="13"/>
  <c r="M240" i="13"/>
  <c r="O240" i="13"/>
  <c r="Q240" i="13"/>
  <c r="V240" i="13"/>
  <c r="G241" i="13"/>
  <c r="I241" i="13"/>
  <c r="K241" i="13"/>
  <c r="M241" i="13"/>
  <c r="O241" i="13"/>
  <c r="Q241" i="13"/>
  <c r="V241" i="13"/>
  <c r="G242" i="13"/>
  <c r="I242" i="13"/>
  <c r="K242" i="13"/>
  <c r="M242" i="13"/>
  <c r="O242" i="13"/>
  <c r="Q242" i="13"/>
  <c r="V242" i="13"/>
  <c r="G243" i="13"/>
  <c r="I243" i="13"/>
  <c r="K243" i="13"/>
  <c r="M243" i="13"/>
  <c r="O243" i="13"/>
  <c r="Q243" i="13"/>
  <c r="V243" i="13"/>
  <c r="G244" i="13"/>
  <c r="I244" i="13"/>
  <c r="K244" i="13"/>
  <c r="M244" i="13"/>
  <c r="O244" i="13"/>
  <c r="Q244" i="13"/>
  <c r="V244" i="13"/>
  <c r="G245" i="13"/>
  <c r="I245" i="13"/>
  <c r="K245" i="13"/>
  <c r="M245" i="13"/>
  <c r="O245" i="13"/>
  <c r="Q245" i="13"/>
  <c r="V245" i="13"/>
  <c r="G246" i="13"/>
  <c r="I246" i="13"/>
  <c r="K246" i="13"/>
  <c r="M246" i="13"/>
  <c r="O246" i="13"/>
  <c r="Q246" i="13"/>
  <c r="V246" i="13"/>
  <c r="G247" i="13"/>
  <c r="I247" i="13"/>
  <c r="K247" i="13"/>
  <c r="M247" i="13"/>
  <c r="O247" i="13"/>
  <c r="Q247" i="13"/>
  <c r="V247" i="13"/>
  <c r="G249" i="13"/>
  <c r="I249" i="13"/>
  <c r="K249" i="13"/>
  <c r="M249" i="13"/>
  <c r="O249" i="13"/>
  <c r="Q249" i="13"/>
  <c r="V249" i="13"/>
  <c r="G250" i="13"/>
  <c r="I250" i="13"/>
  <c r="K250" i="13"/>
  <c r="M250" i="13"/>
  <c r="O250" i="13"/>
  <c r="Q250" i="13"/>
  <c r="V250" i="13"/>
  <c r="G251" i="13"/>
  <c r="I251" i="13"/>
  <c r="K251" i="13"/>
  <c r="M251" i="13"/>
  <c r="O251" i="13"/>
  <c r="Q251" i="13"/>
  <c r="V251" i="13"/>
  <c r="G252" i="13"/>
  <c r="I252" i="13"/>
  <c r="K252" i="13"/>
  <c r="M252" i="13"/>
  <c r="O252" i="13"/>
  <c r="Q252" i="13"/>
  <c r="V252" i="13"/>
  <c r="G253" i="13"/>
  <c r="I253" i="13"/>
  <c r="K253" i="13"/>
  <c r="M253" i="13"/>
  <c r="O253" i="13"/>
  <c r="Q253" i="13"/>
  <c r="V253" i="13"/>
  <c r="G254" i="13"/>
  <c r="I254" i="13"/>
  <c r="K254" i="13"/>
  <c r="M254" i="13"/>
  <c r="O254" i="13"/>
  <c r="Q254" i="13"/>
  <c r="V254" i="13"/>
  <c r="G255" i="13"/>
  <c r="I255" i="13"/>
  <c r="K255" i="13"/>
  <c r="M255" i="13"/>
  <c r="O255" i="13"/>
  <c r="Q255" i="13"/>
  <c r="V255" i="13"/>
  <c r="G256" i="13"/>
  <c r="I256" i="13"/>
  <c r="K256" i="13"/>
  <c r="M256" i="13"/>
  <c r="O256" i="13"/>
  <c r="Q256" i="13"/>
  <c r="V256" i="13"/>
  <c r="G257" i="13"/>
  <c r="I257" i="13"/>
  <c r="K257" i="13"/>
  <c r="M257" i="13"/>
  <c r="O257" i="13"/>
  <c r="Q257" i="13"/>
  <c r="V257" i="13"/>
  <c r="G258" i="13"/>
  <c r="I258" i="13"/>
  <c r="K258" i="13"/>
  <c r="M258" i="13"/>
  <c r="O258" i="13"/>
  <c r="Q258" i="13"/>
  <c r="V258" i="13"/>
  <c r="G259" i="13"/>
  <c r="I259" i="13"/>
  <c r="K259" i="13"/>
  <c r="M259" i="13"/>
  <c r="O259" i="13"/>
  <c r="Q259" i="13"/>
  <c r="V259" i="13"/>
  <c r="G260" i="13"/>
  <c r="I260" i="13"/>
  <c r="K260" i="13"/>
  <c r="M260" i="13"/>
  <c r="O260" i="13"/>
  <c r="Q260" i="13"/>
  <c r="V260" i="13"/>
  <c r="G261" i="13"/>
  <c r="I261" i="13"/>
  <c r="K261" i="13"/>
  <c r="M261" i="13"/>
  <c r="O261" i="13"/>
  <c r="Q261" i="13"/>
  <c r="V261" i="13"/>
  <c r="G263" i="13"/>
  <c r="I263" i="13"/>
  <c r="K263" i="13"/>
  <c r="M263" i="13"/>
  <c r="O263" i="13"/>
  <c r="Q263" i="13"/>
  <c r="V263" i="13"/>
  <c r="G265" i="13"/>
  <c r="I265" i="13"/>
  <c r="K265" i="13"/>
  <c r="M265" i="13"/>
  <c r="O265" i="13"/>
  <c r="Q265" i="13"/>
  <c r="V265" i="13"/>
  <c r="G266" i="13"/>
  <c r="I266" i="13"/>
  <c r="K266" i="13"/>
  <c r="M266" i="13"/>
  <c r="O266" i="13"/>
  <c r="Q266" i="13"/>
  <c r="V266" i="13"/>
  <c r="G268" i="13"/>
  <c r="I268" i="13"/>
  <c r="K268" i="13"/>
  <c r="M268" i="13"/>
  <c r="O268" i="13"/>
  <c r="Q268" i="13"/>
  <c r="V268" i="13"/>
  <c r="G269" i="13"/>
  <c r="I269" i="13"/>
  <c r="K269" i="13"/>
  <c r="M269" i="13"/>
  <c r="O269" i="13"/>
  <c r="Q269" i="13"/>
  <c r="V269" i="13"/>
  <c r="G270" i="13"/>
  <c r="I270" i="13"/>
  <c r="K270" i="13"/>
  <c r="M270" i="13"/>
  <c r="O270" i="13"/>
  <c r="Q270" i="13"/>
  <c r="V270" i="13"/>
  <c r="G271" i="13"/>
  <c r="I271" i="13"/>
  <c r="K271" i="13"/>
  <c r="M271" i="13"/>
  <c r="O271" i="13"/>
  <c r="Q271" i="13"/>
  <c r="V271" i="13"/>
  <c r="G272" i="13"/>
  <c r="I272" i="13"/>
  <c r="K272" i="13"/>
  <c r="M272" i="13"/>
  <c r="O272" i="13"/>
  <c r="Q272" i="13"/>
  <c r="V272" i="13"/>
  <c r="G274" i="13"/>
  <c r="I274" i="13"/>
  <c r="K274" i="13"/>
  <c r="M274" i="13"/>
  <c r="O274" i="13"/>
  <c r="Q274" i="13"/>
  <c r="V274" i="13"/>
  <c r="G275" i="13"/>
  <c r="I275" i="13"/>
  <c r="K275" i="13"/>
  <c r="M275" i="13"/>
  <c r="O275" i="13"/>
  <c r="Q275" i="13"/>
  <c r="V275" i="13"/>
  <c r="G276" i="13"/>
  <c r="I276" i="13"/>
  <c r="K276" i="13"/>
  <c r="M276" i="13"/>
  <c r="O276" i="13"/>
  <c r="Q276" i="13"/>
  <c r="V276" i="13"/>
  <c r="G278" i="13"/>
  <c r="I278" i="13"/>
  <c r="K278" i="13"/>
  <c r="M278" i="13"/>
  <c r="O278" i="13"/>
  <c r="Q278" i="13"/>
  <c r="V278" i="13"/>
  <c r="G280" i="13"/>
  <c r="I280" i="13"/>
  <c r="K280" i="13"/>
  <c r="M280" i="13"/>
  <c r="O280" i="13"/>
  <c r="Q280" i="13"/>
  <c r="V280" i="13"/>
  <c r="G281" i="13"/>
  <c r="I281" i="13"/>
  <c r="K281" i="13"/>
  <c r="M281" i="13"/>
  <c r="O281" i="13"/>
  <c r="Q281" i="13"/>
  <c r="V281" i="13"/>
  <c r="G282" i="13"/>
  <c r="I282" i="13"/>
  <c r="K282" i="13"/>
  <c r="M282" i="13"/>
  <c r="O282" i="13"/>
  <c r="Q282" i="13"/>
  <c r="V282" i="13"/>
  <c r="G283" i="13"/>
  <c r="I283" i="13"/>
  <c r="K283" i="13"/>
  <c r="M283" i="13"/>
  <c r="O283" i="13"/>
  <c r="Q283" i="13"/>
  <c r="V283" i="13"/>
  <c r="G284" i="13"/>
  <c r="I284" i="13"/>
  <c r="K284" i="13"/>
  <c r="M284" i="13"/>
  <c r="O284" i="13"/>
  <c r="Q284" i="13"/>
  <c r="V284" i="13"/>
  <c r="G285" i="13"/>
  <c r="I285" i="13"/>
  <c r="K285" i="13"/>
  <c r="M285" i="13"/>
  <c r="O285" i="13"/>
  <c r="Q285" i="13"/>
  <c r="V285" i="13"/>
  <c r="G286" i="13"/>
  <c r="I286" i="13"/>
  <c r="K286" i="13"/>
  <c r="M286" i="13"/>
  <c r="O286" i="13"/>
  <c r="Q286" i="13"/>
  <c r="V286" i="13"/>
  <c r="G287" i="13"/>
  <c r="I287" i="13"/>
  <c r="K287" i="13"/>
  <c r="M287" i="13"/>
  <c r="O287" i="13"/>
  <c r="Q287" i="13"/>
  <c r="V287" i="13"/>
  <c r="G289" i="13"/>
  <c r="I289" i="13"/>
  <c r="I288" i="13" s="1"/>
  <c r="K289" i="13"/>
  <c r="M289" i="13"/>
  <c r="O289" i="13"/>
  <c r="Q289" i="13"/>
  <c r="Q288" i="13" s="1"/>
  <c r="V289" i="13"/>
  <c r="G290" i="13"/>
  <c r="G288" i="13" s="1"/>
  <c r="I290" i="13"/>
  <c r="K290" i="13"/>
  <c r="K288" i="13" s="1"/>
  <c r="O290" i="13"/>
  <c r="O288" i="13" s="1"/>
  <c r="Q290" i="13"/>
  <c r="V290" i="13"/>
  <c r="V288" i="13" s="1"/>
  <c r="G291" i="13"/>
  <c r="I291" i="13"/>
  <c r="K291" i="13"/>
  <c r="M291" i="13"/>
  <c r="O291" i="13"/>
  <c r="Q291" i="13"/>
  <c r="V291" i="13"/>
  <c r="G293" i="13"/>
  <c r="I293" i="13"/>
  <c r="I292" i="13" s="1"/>
  <c r="K293" i="13"/>
  <c r="M293" i="13"/>
  <c r="O293" i="13"/>
  <c r="Q293" i="13"/>
  <c r="Q292" i="13" s="1"/>
  <c r="V293" i="13"/>
  <c r="G294" i="13"/>
  <c r="G292" i="13" s="1"/>
  <c r="I294" i="13"/>
  <c r="K294" i="13"/>
  <c r="K292" i="13" s="1"/>
  <c r="O294" i="13"/>
  <c r="O292" i="13" s="1"/>
  <c r="Q294" i="13"/>
  <c r="V294" i="13"/>
  <c r="V292" i="13" s="1"/>
  <c r="G295" i="13"/>
  <c r="I295" i="13"/>
  <c r="K295" i="13"/>
  <c r="M295" i="13"/>
  <c r="O295" i="13"/>
  <c r="Q295" i="13"/>
  <c r="V295" i="13"/>
  <c r="G296" i="13"/>
  <c r="M296" i="13" s="1"/>
  <c r="I296" i="13"/>
  <c r="K296" i="13"/>
  <c r="O296" i="13"/>
  <c r="Q296" i="13"/>
  <c r="V296" i="13"/>
  <c r="G297" i="13"/>
  <c r="I297" i="13"/>
  <c r="K297" i="13"/>
  <c r="M297" i="13"/>
  <c r="O297" i="13"/>
  <c r="Q297" i="13"/>
  <c r="V297" i="13"/>
  <c r="G298" i="13"/>
  <c r="M298" i="13" s="1"/>
  <c r="I298" i="13"/>
  <c r="K298" i="13"/>
  <c r="O298" i="13"/>
  <c r="Q298" i="13"/>
  <c r="V298" i="13"/>
  <c r="G299" i="13"/>
  <c r="I299" i="13"/>
  <c r="K299" i="13"/>
  <c r="M299" i="13"/>
  <c r="O299" i="13"/>
  <c r="Q299" i="13"/>
  <c r="V299" i="13"/>
  <c r="G300" i="13"/>
  <c r="M300" i="13" s="1"/>
  <c r="I300" i="13"/>
  <c r="K300" i="13"/>
  <c r="O300" i="13"/>
  <c r="Q300" i="13"/>
  <c r="V300" i="13"/>
  <c r="G301" i="13"/>
  <c r="I301" i="13"/>
  <c r="K301" i="13"/>
  <c r="M301" i="13"/>
  <c r="O301" i="13"/>
  <c r="Q301" i="13"/>
  <c r="V301" i="13"/>
  <c r="G302" i="13"/>
  <c r="M302" i="13" s="1"/>
  <c r="I302" i="13"/>
  <c r="K302" i="13"/>
  <c r="O302" i="13"/>
  <c r="Q302" i="13"/>
  <c r="V302" i="13"/>
  <c r="G303" i="13"/>
  <c r="I303" i="13"/>
  <c r="K303" i="13"/>
  <c r="M303" i="13"/>
  <c r="O303" i="13"/>
  <c r="Q303" i="13"/>
  <c r="V303" i="13"/>
  <c r="G304" i="13"/>
  <c r="M304" i="13" s="1"/>
  <c r="I304" i="13"/>
  <c r="K304" i="13"/>
  <c r="O304" i="13"/>
  <c r="Q304" i="13"/>
  <c r="V304" i="13"/>
  <c r="G305" i="13"/>
  <c r="I305" i="13"/>
  <c r="K305" i="13"/>
  <c r="M305" i="13"/>
  <c r="O305" i="13"/>
  <c r="Q305" i="13"/>
  <c r="V305" i="13"/>
  <c r="G306" i="13"/>
  <c r="M306" i="13" s="1"/>
  <c r="I306" i="13"/>
  <c r="K306" i="13"/>
  <c r="O306" i="13"/>
  <c r="Q306" i="13"/>
  <c r="V306" i="13"/>
  <c r="G307" i="13"/>
  <c r="I307" i="13"/>
  <c r="K307" i="13"/>
  <c r="M307" i="13"/>
  <c r="O307" i="13"/>
  <c r="Q307" i="13"/>
  <c r="V307" i="13"/>
  <c r="G312" i="13"/>
  <c r="M312" i="13" s="1"/>
  <c r="I312" i="13"/>
  <c r="K312" i="13"/>
  <c r="O312" i="13"/>
  <c r="Q312" i="13"/>
  <c r="V312" i="13"/>
  <c r="G314" i="13"/>
  <c r="M314" i="13" s="1"/>
  <c r="I314" i="13"/>
  <c r="K314" i="13"/>
  <c r="O314" i="13"/>
  <c r="Q314" i="13"/>
  <c r="V314" i="13"/>
  <c r="V313" i="13" s="1"/>
  <c r="G315" i="13"/>
  <c r="I315" i="13"/>
  <c r="I313" i="13" s="1"/>
  <c r="K315" i="13"/>
  <c r="M315" i="13"/>
  <c r="O315" i="13"/>
  <c r="Q315" i="13"/>
  <c r="Q313" i="13" s="1"/>
  <c r="V315" i="13"/>
  <c r="G316" i="13"/>
  <c r="M316" i="13" s="1"/>
  <c r="I316" i="13"/>
  <c r="K316" i="13"/>
  <c r="O316" i="13"/>
  <c r="Q316" i="13"/>
  <c r="V316" i="13"/>
  <c r="G317" i="13"/>
  <c r="I317" i="13"/>
  <c r="K317" i="13"/>
  <c r="M317" i="13"/>
  <c r="O317" i="13"/>
  <c r="Q317" i="13"/>
  <c r="V317" i="13"/>
  <c r="G318" i="13"/>
  <c r="M318" i="13" s="1"/>
  <c r="I318" i="13"/>
  <c r="K318" i="13"/>
  <c r="O318" i="13"/>
  <c r="Q318" i="13"/>
  <c r="V318" i="13"/>
  <c r="G319" i="13"/>
  <c r="I319" i="13"/>
  <c r="K319" i="13"/>
  <c r="M319" i="13"/>
  <c r="O319" i="13"/>
  <c r="Q319" i="13"/>
  <c r="V319" i="13"/>
  <c r="G320" i="13"/>
  <c r="M320" i="13" s="1"/>
  <c r="I320" i="13"/>
  <c r="K320" i="13"/>
  <c r="O320" i="13"/>
  <c r="Q320" i="13"/>
  <c r="V320" i="13"/>
  <c r="G321" i="13"/>
  <c r="I321" i="13"/>
  <c r="K321" i="13"/>
  <c r="M321" i="13"/>
  <c r="O321" i="13"/>
  <c r="Q321" i="13"/>
  <c r="V321" i="13"/>
  <c r="AE323" i="13"/>
  <c r="G81" i="12"/>
  <c r="G8" i="12"/>
  <c r="K8" i="12"/>
  <c r="O8" i="12"/>
  <c r="V8" i="12"/>
  <c r="G9" i="12"/>
  <c r="I9" i="12"/>
  <c r="I8" i="12" s="1"/>
  <c r="K9" i="12"/>
  <c r="M9" i="12"/>
  <c r="M8" i="12" s="1"/>
  <c r="O9" i="12"/>
  <c r="Q9" i="12"/>
  <c r="Q8" i="12" s="1"/>
  <c r="V9" i="12"/>
  <c r="G11" i="12"/>
  <c r="I11" i="12"/>
  <c r="I10" i="12" s="1"/>
  <c r="K11" i="12"/>
  <c r="M11" i="12"/>
  <c r="O11" i="12"/>
  <c r="Q11" i="12"/>
  <c r="Q10" i="12" s="1"/>
  <c r="V11" i="12"/>
  <c r="G12" i="12"/>
  <c r="G10" i="12" s="1"/>
  <c r="I12" i="12"/>
  <c r="K12" i="12"/>
  <c r="K10" i="12" s="1"/>
  <c r="O12" i="12"/>
  <c r="O10" i="12" s="1"/>
  <c r="Q12" i="12"/>
  <c r="V12" i="12"/>
  <c r="V10" i="12" s="1"/>
  <c r="G13" i="12"/>
  <c r="I13" i="12"/>
  <c r="K13" i="12"/>
  <c r="M13" i="12"/>
  <c r="O13" i="12"/>
  <c r="Q13" i="12"/>
  <c r="V13" i="12"/>
  <c r="G14" i="12"/>
  <c r="M14" i="12" s="1"/>
  <c r="I14" i="12"/>
  <c r="K14" i="12"/>
  <c r="O14" i="12"/>
  <c r="Q14" i="12"/>
  <c r="V14" i="12"/>
  <c r="G15" i="12"/>
  <c r="I15" i="12"/>
  <c r="K15" i="12"/>
  <c r="M15" i="12"/>
  <c r="O15" i="12"/>
  <c r="Q15" i="12"/>
  <c r="V15" i="12"/>
  <c r="G18" i="12"/>
  <c r="I18" i="12"/>
  <c r="I17" i="12" s="1"/>
  <c r="K18" i="12"/>
  <c r="M18" i="12"/>
  <c r="O18" i="12"/>
  <c r="Q18" i="12"/>
  <c r="Q17" i="12" s="1"/>
  <c r="V18" i="12"/>
  <c r="G19" i="12"/>
  <c r="G17" i="12" s="1"/>
  <c r="I19" i="12"/>
  <c r="K19" i="12"/>
  <c r="K17" i="12" s="1"/>
  <c r="O19" i="12"/>
  <c r="O17" i="12" s="1"/>
  <c r="Q19" i="12"/>
  <c r="V19" i="12"/>
  <c r="V17" i="12" s="1"/>
  <c r="G21" i="12"/>
  <c r="I21" i="12"/>
  <c r="K21" i="12"/>
  <c r="M21" i="12"/>
  <c r="O21" i="12"/>
  <c r="Q21" i="12"/>
  <c r="V21" i="12"/>
  <c r="G22" i="12"/>
  <c r="M22" i="12" s="1"/>
  <c r="I22" i="12"/>
  <c r="K22" i="12"/>
  <c r="O22" i="12"/>
  <c r="Q22" i="12"/>
  <c r="V22" i="12"/>
  <c r="G23" i="12"/>
  <c r="I23" i="12"/>
  <c r="K23" i="12"/>
  <c r="M23" i="12"/>
  <c r="O23" i="12"/>
  <c r="Q23" i="12"/>
  <c r="V23" i="12"/>
  <c r="G25" i="12"/>
  <c r="K25" i="12"/>
  <c r="O25" i="12"/>
  <c r="V25" i="12"/>
  <c r="G26" i="12"/>
  <c r="I26" i="12"/>
  <c r="I25" i="12" s="1"/>
  <c r="K26" i="12"/>
  <c r="M26" i="12"/>
  <c r="M25" i="12" s="1"/>
  <c r="O26" i="12"/>
  <c r="Q26" i="12"/>
  <c r="Q25" i="12" s="1"/>
  <c r="V26" i="12"/>
  <c r="G27" i="12"/>
  <c r="K27" i="12"/>
  <c r="O27" i="12"/>
  <c r="V27" i="12"/>
  <c r="G28" i="12"/>
  <c r="I28" i="12"/>
  <c r="I27" i="12" s="1"/>
  <c r="K28" i="12"/>
  <c r="M28" i="12"/>
  <c r="M27" i="12" s="1"/>
  <c r="O28" i="12"/>
  <c r="Q28" i="12"/>
  <c r="Q27" i="12" s="1"/>
  <c r="V28" i="12"/>
  <c r="G30" i="12"/>
  <c r="K30" i="12"/>
  <c r="O30" i="12"/>
  <c r="V30" i="12"/>
  <c r="G31" i="12"/>
  <c r="I31" i="12"/>
  <c r="I30" i="12" s="1"/>
  <c r="K31" i="12"/>
  <c r="M31" i="12"/>
  <c r="M30" i="12" s="1"/>
  <c r="O31" i="12"/>
  <c r="Q31" i="12"/>
  <c r="Q30" i="12" s="1"/>
  <c r="V31" i="12"/>
  <c r="G33" i="12"/>
  <c r="I33" i="12"/>
  <c r="I32" i="12" s="1"/>
  <c r="K33" i="12"/>
  <c r="M33" i="12"/>
  <c r="O33" i="12"/>
  <c r="Q33" i="12"/>
  <c r="Q32" i="12" s="1"/>
  <c r="V33" i="12"/>
  <c r="G34" i="12"/>
  <c r="G32" i="12" s="1"/>
  <c r="I34" i="12"/>
  <c r="K34" i="12"/>
  <c r="K32" i="12" s="1"/>
  <c r="O34" i="12"/>
  <c r="O32" i="12" s="1"/>
  <c r="Q34" i="12"/>
  <c r="V34" i="12"/>
  <c r="V32" i="12" s="1"/>
  <c r="G36" i="12"/>
  <c r="G35" i="12" s="1"/>
  <c r="I36" i="12"/>
  <c r="K36" i="12"/>
  <c r="K35" i="12" s="1"/>
  <c r="O36" i="12"/>
  <c r="O35" i="12" s="1"/>
  <c r="Q36" i="12"/>
  <c r="V36" i="12"/>
  <c r="V35" i="12" s="1"/>
  <c r="G37" i="12"/>
  <c r="I37" i="12"/>
  <c r="I35" i="12" s="1"/>
  <c r="K37" i="12"/>
  <c r="M37" i="12"/>
  <c r="O37" i="12"/>
  <c r="Q37" i="12"/>
  <c r="Q35" i="12" s="1"/>
  <c r="V37" i="12"/>
  <c r="G39" i="12"/>
  <c r="M39" i="12" s="1"/>
  <c r="I39" i="12"/>
  <c r="K39" i="12"/>
  <c r="O39" i="12"/>
  <c r="Q39" i="12"/>
  <c r="V39" i="12"/>
  <c r="G42" i="12"/>
  <c r="G41" i="12" s="1"/>
  <c r="I42" i="12"/>
  <c r="K42" i="12"/>
  <c r="K41" i="12" s="1"/>
  <c r="O42" i="12"/>
  <c r="O41" i="12" s="1"/>
  <c r="Q42" i="12"/>
  <c r="V42" i="12"/>
  <c r="V41" i="12" s="1"/>
  <c r="G44" i="12"/>
  <c r="I44" i="12"/>
  <c r="I41" i="12" s="1"/>
  <c r="K44" i="12"/>
  <c r="M44" i="12"/>
  <c r="O44" i="12"/>
  <c r="Q44" i="12"/>
  <c r="Q41" i="12" s="1"/>
  <c r="V44" i="12"/>
  <c r="G46" i="12"/>
  <c r="M46" i="12" s="1"/>
  <c r="I46" i="12"/>
  <c r="K46" i="12"/>
  <c r="O46" i="12"/>
  <c r="Q46" i="12"/>
  <c r="V46" i="12"/>
  <c r="G48" i="12"/>
  <c r="I48" i="12"/>
  <c r="K48" i="12"/>
  <c r="M48" i="12"/>
  <c r="O48" i="12"/>
  <c r="Q48" i="12"/>
  <c r="V48" i="12"/>
  <c r="G50" i="12"/>
  <c r="M50" i="12" s="1"/>
  <c r="I50" i="12"/>
  <c r="K50" i="12"/>
  <c r="O50" i="12"/>
  <c r="Q50" i="12"/>
  <c r="V50" i="12"/>
  <c r="G51" i="12"/>
  <c r="I51" i="12"/>
  <c r="K51" i="12"/>
  <c r="M51" i="12"/>
  <c r="O51" i="12"/>
  <c r="Q51" i="12"/>
  <c r="V51" i="12"/>
  <c r="G53" i="12"/>
  <c r="I53" i="12"/>
  <c r="I52" i="12" s="1"/>
  <c r="K53" i="12"/>
  <c r="M53" i="12"/>
  <c r="O53" i="12"/>
  <c r="Q53" i="12"/>
  <c r="Q52" i="12" s="1"/>
  <c r="V53" i="12"/>
  <c r="G54" i="12"/>
  <c r="G52" i="12" s="1"/>
  <c r="I54" i="12"/>
  <c r="K54" i="12"/>
  <c r="K52" i="12" s="1"/>
  <c r="O54" i="12"/>
  <c r="O52" i="12" s="1"/>
  <c r="Q54" i="12"/>
  <c r="V54" i="12"/>
  <c r="V52" i="12" s="1"/>
  <c r="G56" i="12"/>
  <c r="G55" i="12" s="1"/>
  <c r="I56" i="12"/>
  <c r="K56" i="12"/>
  <c r="K55" i="12" s="1"/>
  <c r="O56" i="12"/>
  <c r="O55" i="12" s="1"/>
  <c r="Q56" i="12"/>
  <c r="V56" i="12"/>
  <c r="V55" i="12" s="1"/>
  <c r="G57" i="12"/>
  <c r="I57" i="12"/>
  <c r="I55" i="12" s="1"/>
  <c r="K57" i="12"/>
  <c r="M57" i="12"/>
  <c r="O57" i="12"/>
  <c r="Q57" i="12"/>
  <c r="Q55" i="12" s="1"/>
  <c r="V57" i="12"/>
  <c r="G58" i="12"/>
  <c r="K58" i="12"/>
  <c r="O58" i="12"/>
  <c r="V58" i="12"/>
  <c r="G59" i="12"/>
  <c r="I59" i="12"/>
  <c r="I58" i="12" s="1"/>
  <c r="K59" i="12"/>
  <c r="M59" i="12"/>
  <c r="M58" i="12" s="1"/>
  <c r="O59" i="12"/>
  <c r="Q59" i="12"/>
  <c r="Q58" i="12" s="1"/>
  <c r="V59" i="12"/>
  <c r="G60" i="12"/>
  <c r="K60" i="12"/>
  <c r="O60" i="12"/>
  <c r="V60" i="12"/>
  <c r="G61" i="12"/>
  <c r="I61" i="12"/>
  <c r="I60" i="12" s="1"/>
  <c r="K61" i="12"/>
  <c r="M61" i="12"/>
  <c r="M60" i="12" s="1"/>
  <c r="O61" i="12"/>
  <c r="Q61" i="12"/>
  <c r="Q60" i="12" s="1"/>
  <c r="V61" i="12"/>
  <c r="G63" i="12"/>
  <c r="I63" i="12"/>
  <c r="I62" i="12" s="1"/>
  <c r="K63" i="12"/>
  <c r="M63" i="12"/>
  <c r="O63" i="12"/>
  <c r="Q63" i="12"/>
  <c r="Q62" i="12" s="1"/>
  <c r="V63" i="12"/>
  <c r="G64" i="12"/>
  <c r="G62" i="12" s="1"/>
  <c r="I64" i="12"/>
  <c r="K64" i="12"/>
  <c r="K62" i="12" s="1"/>
  <c r="O64" i="12"/>
  <c r="O62" i="12" s="1"/>
  <c r="Q64" i="12"/>
  <c r="V64" i="12"/>
  <c r="V62" i="12" s="1"/>
  <c r="G65" i="12"/>
  <c r="I65" i="12"/>
  <c r="K65" i="12"/>
  <c r="M65" i="12"/>
  <c r="O65" i="12"/>
  <c r="Q65" i="12"/>
  <c r="V65" i="12"/>
  <c r="G67" i="12"/>
  <c r="I67" i="12"/>
  <c r="I66" i="12" s="1"/>
  <c r="K67" i="12"/>
  <c r="M67" i="12"/>
  <c r="O67" i="12"/>
  <c r="Q67" i="12"/>
  <c r="Q66" i="12" s="1"/>
  <c r="V67" i="12"/>
  <c r="G69" i="12"/>
  <c r="G66" i="12" s="1"/>
  <c r="I69" i="12"/>
  <c r="K69" i="12"/>
  <c r="K66" i="12" s="1"/>
  <c r="O69" i="12"/>
  <c r="O66" i="12" s="1"/>
  <c r="Q69" i="12"/>
  <c r="V69" i="12"/>
  <c r="V66" i="12" s="1"/>
  <c r="I70" i="12"/>
  <c r="Q70" i="12"/>
  <c r="G71" i="12"/>
  <c r="G70" i="12" s="1"/>
  <c r="I71" i="12"/>
  <c r="K71" i="12"/>
  <c r="K70" i="12" s="1"/>
  <c r="O71" i="12"/>
  <c r="O70" i="12" s="1"/>
  <c r="Q71" i="12"/>
  <c r="V71" i="12"/>
  <c r="V70" i="12" s="1"/>
  <c r="G73" i="12"/>
  <c r="G72" i="12" s="1"/>
  <c r="I73" i="12"/>
  <c r="K73" i="12"/>
  <c r="K72" i="12" s="1"/>
  <c r="O73" i="12"/>
  <c r="O72" i="12" s="1"/>
  <c r="Q73" i="12"/>
  <c r="V73" i="12"/>
  <c r="V72" i="12" s="1"/>
  <c r="G74" i="12"/>
  <c r="I74" i="12"/>
  <c r="I72" i="12" s="1"/>
  <c r="K74" i="12"/>
  <c r="M74" i="12"/>
  <c r="O74" i="12"/>
  <c r="Q74" i="12"/>
  <c r="Q72" i="12" s="1"/>
  <c r="V74" i="12"/>
  <c r="G75" i="12"/>
  <c r="M75" i="12" s="1"/>
  <c r="I75" i="12"/>
  <c r="K75" i="12"/>
  <c r="O75" i="12"/>
  <c r="Q75" i="12"/>
  <c r="V75" i="12"/>
  <c r="G76" i="12"/>
  <c r="I76" i="12"/>
  <c r="K76" i="12"/>
  <c r="M76" i="12"/>
  <c r="O76" i="12"/>
  <c r="Q76" i="12"/>
  <c r="V76" i="12"/>
  <c r="G78" i="12"/>
  <c r="M78" i="12" s="1"/>
  <c r="I78" i="12"/>
  <c r="K78" i="12"/>
  <c r="O78" i="12"/>
  <c r="Q78" i="12"/>
  <c r="V78" i="12"/>
  <c r="G79" i="12"/>
  <c r="I79" i="12"/>
  <c r="K79" i="12"/>
  <c r="M79" i="12"/>
  <c r="O79" i="12"/>
  <c r="Q79" i="12"/>
  <c r="V79" i="12"/>
  <c r="AE81" i="12"/>
  <c r="I20" i="1"/>
  <c r="I19" i="1"/>
  <c r="I18" i="1"/>
  <c r="I17" i="1"/>
  <c r="I16" i="1"/>
  <c r="I186" i="1"/>
  <c r="J185" i="1" s="1"/>
  <c r="F81" i="1"/>
  <c r="G81" i="1"/>
  <c r="G25" i="1" s="1"/>
  <c r="A25"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81" i="1" s="1"/>
  <c r="J28" i="1"/>
  <c r="J26" i="1"/>
  <c r="G38" i="1"/>
  <c r="F38" i="1"/>
  <c r="J23" i="1"/>
  <c r="J24" i="1"/>
  <c r="J25" i="1"/>
  <c r="J27" i="1"/>
  <c r="E24" i="1"/>
  <c r="E26" i="1"/>
  <c r="J130" i="1" l="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G28" i="1"/>
  <c r="G26" i="1"/>
  <c r="A26" i="1"/>
  <c r="G23" i="1"/>
  <c r="M16" i="48"/>
  <c r="M14" i="48" s="1"/>
  <c r="M10" i="48"/>
  <c r="M8" i="48" s="1"/>
  <c r="M159" i="47"/>
  <c r="M40" i="47"/>
  <c r="M8" i="47"/>
  <c r="G159" i="47"/>
  <c r="G40" i="47"/>
  <c r="G8" i="47"/>
  <c r="M33" i="47"/>
  <c r="M32" i="47" s="1"/>
  <c r="M32" i="46"/>
  <c r="M31" i="46" s="1"/>
  <c r="M28" i="46"/>
  <c r="M25" i="46" s="1"/>
  <c r="M23" i="46"/>
  <c r="M20" i="46" s="1"/>
  <c r="M14" i="46"/>
  <c r="M12" i="46" s="1"/>
  <c r="M8" i="45"/>
  <c r="M176" i="45"/>
  <c r="M175" i="45" s="1"/>
  <c r="M162" i="45"/>
  <c r="M160" i="45" s="1"/>
  <c r="M158" i="45"/>
  <c r="M156" i="45" s="1"/>
  <c r="M110" i="45"/>
  <c r="M109" i="45" s="1"/>
  <c r="M72" i="45"/>
  <c r="M70" i="45" s="1"/>
  <c r="M56" i="45"/>
  <c r="M54" i="45" s="1"/>
  <c r="M37" i="45"/>
  <c r="M35" i="45" s="1"/>
  <c r="G8" i="45"/>
  <c r="M8" i="44"/>
  <c r="M38" i="44"/>
  <c r="M36" i="44" s="1"/>
  <c r="G8" i="44"/>
  <c r="M27" i="44"/>
  <c r="M26" i="44" s="1"/>
  <c r="Q126" i="43"/>
  <c r="M126" i="43"/>
  <c r="I126" i="43"/>
  <c r="M124" i="43"/>
  <c r="G122" i="43"/>
  <c r="M122" i="43"/>
  <c r="M118" i="43"/>
  <c r="M108" i="43"/>
  <c r="M64" i="43"/>
  <c r="M32" i="43"/>
  <c r="M102" i="43"/>
  <c r="M16" i="43"/>
  <c r="M8" i="43"/>
  <c r="G118" i="43"/>
  <c r="G108" i="43"/>
  <c r="G102" i="43"/>
  <c r="G64" i="43"/>
  <c r="G32" i="43"/>
  <c r="G16" i="43"/>
  <c r="G8" i="43"/>
  <c r="M116" i="43"/>
  <c r="M115" i="43" s="1"/>
  <c r="M85" i="42"/>
  <c r="M109" i="42"/>
  <c r="M105" i="42"/>
  <c r="M101" i="42"/>
  <c r="M91" i="42"/>
  <c r="M51" i="42"/>
  <c r="M8" i="42"/>
  <c r="G109" i="42"/>
  <c r="G105" i="42"/>
  <c r="G101" i="42"/>
  <c r="G91" i="42"/>
  <c r="G85" i="42"/>
  <c r="G51" i="42"/>
  <c r="M26" i="42"/>
  <c r="M24" i="42" s="1"/>
  <c r="G8" i="42"/>
  <c r="M99" i="42"/>
  <c r="M98" i="42" s="1"/>
  <c r="M16" i="42"/>
  <c r="M15" i="42" s="1"/>
  <c r="M66" i="41"/>
  <c r="M64" i="41" s="1"/>
  <c r="M62" i="41"/>
  <c r="M61" i="41" s="1"/>
  <c r="M58" i="41"/>
  <c r="M57" i="41" s="1"/>
  <c r="M56" i="41"/>
  <c r="M55" i="41" s="1"/>
  <c r="M50" i="41"/>
  <c r="M48" i="41" s="1"/>
  <c r="M46" i="41"/>
  <c r="M45" i="41" s="1"/>
  <c r="M42" i="41"/>
  <c r="M41" i="41" s="1"/>
  <c r="M26" i="41"/>
  <c r="M25" i="41" s="1"/>
  <c r="M16" i="41"/>
  <c r="M14" i="41" s="1"/>
  <c r="M64" i="40"/>
  <c r="M61" i="40"/>
  <c r="M58" i="40"/>
  <c r="M57" i="40" s="1"/>
  <c r="M56" i="40"/>
  <c r="M55" i="40" s="1"/>
  <c r="M50" i="40"/>
  <c r="M48" i="40" s="1"/>
  <c r="M46" i="40"/>
  <c r="M45" i="40" s="1"/>
  <c r="M42" i="40"/>
  <c r="M41" i="40" s="1"/>
  <c r="M26" i="40"/>
  <c r="M25" i="40" s="1"/>
  <c r="M16" i="40"/>
  <c r="M14" i="40" s="1"/>
  <c r="M36" i="39"/>
  <c r="M35" i="39" s="1"/>
  <c r="M34" i="39"/>
  <c r="M33" i="39" s="1"/>
  <c r="M32" i="39"/>
  <c r="M31" i="39" s="1"/>
  <c r="M30" i="39"/>
  <c r="M28" i="39" s="1"/>
  <c r="M18" i="39"/>
  <c r="M16" i="39" s="1"/>
  <c r="M10" i="39"/>
  <c r="M8" i="39" s="1"/>
  <c r="M94" i="38"/>
  <c r="M25" i="38"/>
  <c r="M8" i="38"/>
  <c r="M114" i="38"/>
  <c r="M112" i="38" s="1"/>
  <c r="M110" i="38"/>
  <c r="M108" i="38" s="1"/>
  <c r="M106" i="38"/>
  <c r="M104" i="38" s="1"/>
  <c r="M102" i="38"/>
  <c r="M101" i="38" s="1"/>
  <c r="M96" i="38"/>
  <c r="M90" i="38"/>
  <c r="M88" i="38" s="1"/>
  <c r="M54" i="38"/>
  <c r="M52" i="38" s="1"/>
  <c r="G25" i="38"/>
  <c r="G8" i="38"/>
  <c r="M16" i="38"/>
  <c r="M15" i="38" s="1"/>
  <c r="M36" i="37"/>
  <c r="M35" i="37" s="1"/>
  <c r="M34" i="37"/>
  <c r="M33" i="37" s="1"/>
  <c r="M32" i="37"/>
  <c r="M31" i="37" s="1"/>
  <c r="M30" i="37"/>
  <c r="M28" i="37" s="1"/>
  <c r="M18" i="37"/>
  <c r="M16" i="37" s="1"/>
  <c r="M10" i="37"/>
  <c r="M8" i="37" s="1"/>
  <c r="M16" i="36"/>
  <c r="AF41" i="36"/>
  <c r="M36" i="36"/>
  <c r="M35" i="36" s="1"/>
  <c r="M34" i="36"/>
  <c r="M33" i="36" s="1"/>
  <c r="M32" i="36"/>
  <c r="M31" i="36" s="1"/>
  <c r="M30" i="36"/>
  <c r="M28" i="36" s="1"/>
  <c r="M18" i="36"/>
  <c r="M10" i="36"/>
  <c r="M8" i="36" s="1"/>
  <c r="AF41" i="35"/>
  <c r="M36" i="35"/>
  <c r="M35" i="35" s="1"/>
  <c r="M34" i="35"/>
  <c r="M33" i="35" s="1"/>
  <c r="M32" i="35"/>
  <c r="M31" i="35" s="1"/>
  <c r="M30" i="35"/>
  <c r="M28" i="35" s="1"/>
  <c r="M18" i="35"/>
  <c r="M16" i="35" s="1"/>
  <c r="M10" i="35"/>
  <c r="M8" i="35" s="1"/>
  <c r="M35" i="34"/>
  <c r="G35" i="34"/>
  <c r="M32" i="34"/>
  <c r="M31" i="34" s="1"/>
  <c r="M30" i="34"/>
  <c r="M28" i="34" s="1"/>
  <c r="M18" i="34"/>
  <c r="M16" i="34" s="1"/>
  <c r="M10" i="34"/>
  <c r="M8" i="34" s="1"/>
  <c r="M36" i="33"/>
  <c r="M35" i="33" s="1"/>
  <c r="M34" i="33"/>
  <c r="M33" i="33" s="1"/>
  <c r="M32" i="33"/>
  <c r="M31" i="33" s="1"/>
  <c r="M30" i="33"/>
  <c r="M28" i="33" s="1"/>
  <c r="M18" i="33"/>
  <c r="M16" i="33" s="1"/>
  <c r="M10" i="33"/>
  <c r="M8" i="33" s="1"/>
  <c r="AF41" i="32"/>
  <c r="M38" i="32"/>
  <c r="M36" i="32" s="1"/>
  <c r="M30" i="32"/>
  <c r="M28" i="32" s="1"/>
  <c r="M22" i="32"/>
  <c r="M21" i="32" s="1"/>
  <c r="M19" i="32"/>
  <c r="M16" i="32" s="1"/>
  <c r="M14" i="32"/>
  <c r="M12" i="32" s="1"/>
  <c r="M69" i="31"/>
  <c r="M60" i="31"/>
  <c r="M8" i="31"/>
  <c r="G69" i="31"/>
  <c r="G8" i="31"/>
  <c r="M59" i="31"/>
  <c r="M58" i="31" s="1"/>
  <c r="M27" i="31"/>
  <c r="M26" i="31" s="1"/>
  <c r="M94" i="30"/>
  <c r="M29" i="30"/>
  <c r="M80" i="30"/>
  <c r="G94" i="30"/>
  <c r="G80" i="30"/>
  <c r="G29" i="30"/>
  <c r="M78" i="30"/>
  <c r="M77" i="30" s="1"/>
  <c r="M41" i="30"/>
  <c r="M40" i="30" s="1"/>
  <c r="M25" i="30"/>
  <c r="M24" i="30" s="1"/>
  <c r="M11" i="30"/>
  <c r="M10" i="30" s="1"/>
  <c r="M9" i="30"/>
  <c r="M8" i="30" s="1"/>
  <c r="M119" i="29"/>
  <c r="M117" i="29" s="1"/>
  <c r="M107" i="29"/>
  <c r="M106" i="29" s="1"/>
  <c r="M105" i="29"/>
  <c r="M103" i="29" s="1"/>
  <c r="M58" i="29"/>
  <c r="M56" i="29" s="1"/>
  <c r="M42" i="29"/>
  <c r="M40" i="29" s="1"/>
  <c r="M36" i="29"/>
  <c r="M34" i="29" s="1"/>
  <c r="M12" i="29"/>
  <c r="M10" i="29" s="1"/>
  <c r="M55" i="28"/>
  <c r="M69" i="28"/>
  <c r="M58" i="28"/>
  <c r="G69" i="28"/>
  <c r="M34" i="28"/>
  <c r="M33" i="28" s="1"/>
  <c r="M22" i="28"/>
  <c r="M21" i="28" s="1"/>
  <c r="M12" i="28"/>
  <c r="M10" i="28" s="1"/>
  <c r="M63" i="27"/>
  <c r="M49" i="27"/>
  <c r="G63" i="27"/>
  <c r="G49" i="27"/>
  <c r="M30" i="27"/>
  <c r="M29" i="27" s="1"/>
  <c r="M22" i="27"/>
  <c r="M20" i="27" s="1"/>
  <c r="M12" i="27"/>
  <c r="M10" i="27" s="1"/>
  <c r="M53" i="27"/>
  <c r="M52" i="27" s="1"/>
  <c r="M28" i="26"/>
  <c r="M26" i="26" s="1"/>
  <c r="M20" i="26"/>
  <c r="M18" i="26" s="1"/>
  <c r="M12" i="26"/>
  <c r="M10" i="26" s="1"/>
  <c r="M70" i="25"/>
  <c r="M68" i="25" s="1"/>
  <c r="M58" i="25"/>
  <c r="M57" i="25" s="1"/>
  <c r="M56" i="25"/>
  <c r="M54" i="25" s="1"/>
  <c r="M30" i="25"/>
  <c r="M29" i="25" s="1"/>
  <c r="M22" i="25"/>
  <c r="M20" i="25" s="1"/>
  <c r="M12" i="25"/>
  <c r="M10" i="25" s="1"/>
  <c r="M28" i="24"/>
  <c r="M27" i="24" s="1"/>
  <c r="M20" i="24"/>
  <c r="M19" i="24" s="1"/>
  <c r="M12" i="24"/>
  <c r="M10" i="24" s="1"/>
  <c r="M26" i="23"/>
  <c r="M24" i="23" s="1"/>
  <c r="M18" i="23"/>
  <c r="M16" i="23" s="1"/>
  <c r="M12" i="23"/>
  <c r="M10" i="23" s="1"/>
  <c r="M44" i="22"/>
  <c r="M42" i="22" s="1"/>
  <c r="M40" i="22"/>
  <c r="M38" i="22" s="1"/>
  <c r="M32" i="22"/>
  <c r="M30" i="22" s="1"/>
  <c r="M20" i="22"/>
  <c r="M19" i="22" s="1"/>
  <c r="M14" i="22"/>
  <c r="M13" i="22" s="1"/>
  <c r="M12" i="22"/>
  <c r="M10" i="22" s="1"/>
  <c r="M41" i="21"/>
  <c r="M33" i="21"/>
  <c r="M19" i="21"/>
  <c r="M13" i="21"/>
  <c r="G41" i="21"/>
  <c r="G33" i="21"/>
  <c r="G19" i="21"/>
  <c r="G13" i="21"/>
  <c r="AF46" i="21"/>
  <c r="M31" i="21"/>
  <c r="M30" i="21" s="1"/>
  <c r="M11" i="21"/>
  <c r="M10" i="21" s="1"/>
  <c r="M9" i="21"/>
  <c r="M8" i="21" s="1"/>
  <c r="M42" i="20"/>
  <c r="M41" i="20" s="1"/>
  <c r="M34" i="20"/>
  <c r="M33" i="20" s="1"/>
  <c r="M32" i="20"/>
  <c r="M30" i="20" s="1"/>
  <c r="M20" i="20"/>
  <c r="M19" i="20" s="1"/>
  <c r="M14" i="20"/>
  <c r="M13" i="20" s="1"/>
  <c r="M12" i="20"/>
  <c r="M10" i="20" s="1"/>
  <c r="AF26" i="19"/>
  <c r="M23" i="19"/>
  <c r="M22" i="19" s="1"/>
  <c r="M15" i="19"/>
  <c r="M14" i="19" s="1"/>
  <c r="M11" i="19"/>
  <c r="M10" i="19" s="1"/>
  <c r="M9" i="19"/>
  <c r="M8" i="19" s="1"/>
  <c r="AF27" i="18"/>
  <c r="M24" i="18"/>
  <c r="M23" i="18" s="1"/>
  <c r="M16" i="18"/>
  <c r="M15" i="18" s="1"/>
  <c r="M12" i="18"/>
  <c r="M10" i="18" s="1"/>
  <c r="M72" i="17"/>
  <c r="M61" i="17"/>
  <c r="M71" i="17"/>
  <c r="M70" i="17" s="1"/>
  <c r="M68" i="17"/>
  <c r="M66" i="17" s="1"/>
  <c r="M60" i="17"/>
  <c r="M59" i="17" s="1"/>
  <c r="M58" i="17"/>
  <c r="M57" i="17" s="1"/>
  <c r="M56" i="17"/>
  <c r="M54" i="17" s="1"/>
  <c r="M47" i="17"/>
  <c r="M44" i="17" s="1"/>
  <c r="M40" i="17"/>
  <c r="M39" i="17" s="1"/>
  <c r="M38" i="17"/>
  <c r="M37" i="17" s="1"/>
  <c r="M35" i="17"/>
  <c r="M34" i="17" s="1"/>
  <c r="M27" i="17"/>
  <c r="M25" i="17" s="1"/>
  <c r="M19" i="17"/>
  <c r="M17" i="17" s="1"/>
  <c r="M12" i="17"/>
  <c r="M10" i="17" s="1"/>
  <c r="M142" i="16"/>
  <c r="M141" i="16" s="1"/>
  <c r="M136" i="16"/>
  <c r="M134" i="16" s="1"/>
  <c r="M132" i="16"/>
  <c r="M130" i="16" s="1"/>
  <c r="I127" i="16"/>
  <c r="M120" i="16"/>
  <c r="G127" i="16"/>
  <c r="M117" i="16"/>
  <c r="M36" i="16"/>
  <c r="M8" i="16"/>
  <c r="G36" i="16"/>
  <c r="G8" i="16"/>
  <c r="M114" i="16"/>
  <c r="M113" i="16" s="1"/>
  <c r="M70" i="16"/>
  <c r="M69" i="16" s="1"/>
  <c r="M16" i="16"/>
  <c r="M15" i="16" s="1"/>
  <c r="M31" i="15"/>
  <c r="M29" i="15" s="1"/>
  <c r="M23" i="15"/>
  <c r="M21" i="15" s="1"/>
  <c r="M13" i="15"/>
  <c r="M10" i="15" s="1"/>
  <c r="AF47" i="14"/>
  <c r="M44" i="14"/>
  <c r="M42" i="14" s="1"/>
  <c r="M34" i="14"/>
  <c r="M32" i="14" s="1"/>
  <c r="M12" i="14"/>
  <c r="M10" i="14" s="1"/>
  <c r="M313" i="13"/>
  <c r="AF323" i="13"/>
  <c r="M118" i="13"/>
  <c r="O313" i="13"/>
  <c r="K313" i="13"/>
  <c r="G313" i="13"/>
  <c r="M205" i="13"/>
  <c r="M64" i="13"/>
  <c r="M294" i="13"/>
  <c r="M292" i="13" s="1"/>
  <c r="M290" i="13"/>
  <c r="M288" i="13" s="1"/>
  <c r="M207" i="13"/>
  <c r="M169" i="13"/>
  <c r="M167" i="13" s="1"/>
  <c r="G118" i="13"/>
  <c r="G64" i="13"/>
  <c r="M14" i="13"/>
  <c r="M13" i="13" s="1"/>
  <c r="M10" i="13"/>
  <c r="M8" i="13" s="1"/>
  <c r="AF81" i="12"/>
  <c r="M73" i="12"/>
  <c r="M72" i="12" s="1"/>
  <c r="M71" i="12"/>
  <c r="M70" i="12" s="1"/>
  <c r="M69" i="12"/>
  <c r="M66" i="12" s="1"/>
  <c r="M64" i="12"/>
  <c r="M62" i="12" s="1"/>
  <c r="M56" i="12"/>
  <c r="M55" i="12" s="1"/>
  <c r="M54" i="12"/>
  <c r="M52" i="12" s="1"/>
  <c r="M42" i="12"/>
  <c r="M41" i="12" s="1"/>
  <c r="M36" i="12"/>
  <c r="M35" i="12" s="1"/>
  <c r="M34" i="12"/>
  <c r="M32" i="12" s="1"/>
  <c r="M19" i="12"/>
  <c r="M17" i="12" s="1"/>
  <c r="M12" i="12"/>
  <c r="M10" i="12" s="1"/>
  <c r="I21" i="1"/>
  <c r="I39" i="1"/>
  <c r="I81" i="1" s="1"/>
  <c r="J186" i="1" l="1"/>
  <c r="A23" i="1"/>
  <c r="J80" i="1"/>
  <c r="J78" i="1"/>
  <c r="J76" i="1"/>
  <c r="J74" i="1"/>
  <c r="J72" i="1"/>
  <c r="J70" i="1"/>
  <c r="J68" i="1"/>
  <c r="J66" i="1"/>
  <c r="J64" i="1"/>
  <c r="J62" i="1"/>
  <c r="J60" i="1"/>
  <c r="J58" i="1"/>
  <c r="J56" i="1"/>
  <c r="J54" i="1"/>
  <c r="J52" i="1"/>
  <c r="J50" i="1"/>
  <c r="J48" i="1"/>
  <c r="J46" i="1"/>
  <c r="J44" i="1"/>
  <c r="J42" i="1"/>
  <c r="J40" i="1"/>
  <c r="J79" i="1"/>
  <c r="J77" i="1"/>
  <c r="J75" i="1"/>
  <c r="J73" i="1"/>
  <c r="J71" i="1"/>
  <c r="J69" i="1"/>
  <c r="J67" i="1"/>
  <c r="J65" i="1"/>
  <c r="J63" i="1"/>
  <c r="J61" i="1"/>
  <c r="J59" i="1"/>
  <c r="J57" i="1"/>
  <c r="J55" i="1"/>
  <c r="J53" i="1"/>
  <c r="J51" i="1"/>
  <c r="J49" i="1"/>
  <c r="J47" i="1"/>
  <c r="J45" i="1"/>
  <c r="J43" i="1"/>
  <c r="J41" i="1"/>
  <c r="J39" i="1"/>
  <c r="J81" i="1" s="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72896FA-BC90-44A0-BD02-5C1B5E4CD75F}">
      <text>
        <r>
          <rPr>
            <sz val="9"/>
            <color indexed="81"/>
            <rFont val="Tahoma"/>
            <family val="2"/>
            <charset val="238"/>
          </rPr>
          <t>Jedná se o informaci, zda se jedná o položku, která je do rozpočtu zadána z cenové soustavy RTS, nebo vlastní.</t>
        </r>
      </text>
    </comment>
    <comment ref="T6" authorId="0" shapeId="0" xr:uid="{DC24EB21-CBDE-4DE1-92B3-362FC1FAB23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530E40BB-A624-4839-9133-D6AF0FE23856}">
      <text>
        <r>
          <rPr>
            <sz val="9"/>
            <color indexed="81"/>
            <rFont val="Tahoma"/>
            <family val="2"/>
            <charset val="238"/>
          </rPr>
          <t>Jedná se o informaci, zda se jedná o položku, která je do rozpočtu zadána z cenové soustavy RTS, nebo vlastní.</t>
        </r>
      </text>
    </comment>
    <comment ref="T6" authorId="0" shapeId="0" xr:uid="{48AD21AA-C70E-4CC4-8726-EF6B961B930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5CB9F637-4EB5-492E-8B60-75BA1C198EED}">
      <text>
        <r>
          <rPr>
            <sz val="9"/>
            <color indexed="81"/>
            <rFont val="Tahoma"/>
            <family val="2"/>
            <charset val="238"/>
          </rPr>
          <t>Jedná se o informaci, zda se jedná o položku, která je do rozpočtu zadána z cenové soustavy RTS, nebo vlastní.</t>
        </r>
      </text>
    </comment>
    <comment ref="T6" authorId="0" shapeId="0" xr:uid="{E4963E14-9FF1-4E80-B94D-282AD8642F4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F1B87ED3-2098-47B5-84C3-8C67CA9DA333}">
      <text>
        <r>
          <rPr>
            <sz val="9"/>
            <color indexed="81"/>
            <rFont val="Tahoma"/>
            <family val="2"/>
            <charset val="238"/>
          </rPr>
          <t>Jedná se o informaci, zda se jedná o položku, která je do rozpočtu zadána z cenové soustavy RTS, nebo vlastní.</t>
        </r>
      </text>
    </comment>
    <comment ref="T6" authorId="0" shapeId="0" xr:uid="{239FEDE2-F3B4-4ADA-85E7-7EF8975AB4F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CBD50C62-05F0-4E63-A76C-360F242F21E0}">
      <text>
        <r>
          <rPr>
            <sz val="9"/>
            <color indexed="81"/>
            <rFont val="Tahoma"/>
            <family val="2"/>
            <charset val="238"/>
          </rPr>
          <t>Jedná se o informaci, zda se jedná o položku, která je do rozpočtu zadána z cenové soustavy RTS, nebo vlastní.</t>
        </r>
      </text>
    </comment>
    <comment ref="T6" authorId="0" shapeId="0" xr:uid="{1B7946F6-ADDB-42A3-9376-B5F3AC093068}">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2C2D891-2F43-4D18-ADDC-7FF6718D79D5}">
      <text>
        <r>
          <rPr>
            <sz val="9"/>
            <color indexed="81"/>
            <rFont val="Tahoma"/>
            <family val="2"/>
            <charset val="238"/>
          </rPr>
          <t>Jedná se o informaci, zda se jedná o položku, která je do rozpočtu zadána z cenové soustavy RTS, nebo vlastní.</t>
        </r>
      </text>
    </comment>
    <comment ref="T6" authorId="0" shapeId="0" xr:uid="{F635F76E-369D-4A77-BB75-3C7F95BBB9C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CB9B112C-3F2B-4B9A-9B68-B734CAA2856C}">
      <text>
        <r>
          <rPr>
            <sz val="9"/>
            <color indexed="81"/>
            <rFont val="Tahoma"/>
            <family val="2"/>
            <charset val="238"/>
          </rPr>
          <t>Jedná se o informaci, zda se jedná o položku, která je do rozpočtu zadána z cenové soustavy RTS, nebo vlastní.</t>
        </r>
      </text>
    </comment>
    <comment ref="T6" authorId="0" shapeId="0" xr:uid="{04784930-D7F8-48ED-B340-25395F6EDCE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B92153F9-F985-4DEB-BA0F-9DB6DCAAA9B8}">
      <text>
        <r>
          <rPr>
            <sz val="9"/>
            <color indexed="81"/>
            <rFont val="Tahoma"/>
            <family val="2"/>
            <charset val="238"/>
          </rPr>
          <t>Jedná se o informaci, zda se jedná o položku, která je do rozpočtu zadána z cenové soustavy RTS, nebo vlastní.</t>
        </r>
      </text>
    </comment>
    <comment ref="T6" authorId="0" shapeId="0" xr:uid="{D009EFFC-227C-4429-B914-F4D1CF588E98}">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4FA644A2-7BB8-4B41-A1A4-EDA989CEC2BB}">
      <text>
        <r>
          <rPr>
            <sz val="9"/>
            <color indexed="81"/>
            <rFont val="Tahoma"/>
            <family val="2"/>
            <charset val="238"/>
          </rPr>
          <t>Jedná se o informaci, zda se jedná o položku, která je do rozpočtu zadána z cenové soustavy RTS, nebo vlastní.</t>
        </r>
      </text>
    </comment>
    <comment ref="T6" authorId="0" shapeId="0" xr:uid="{1AA3EF51-2118-4D70-95CE-68EEEBC718D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4FFDC70A-D82E-4049-A631-AB803C902D3E}">
      <text>
        <r>
          <rPr>
            <sz val="9"/>
            <color indexed="81"/>
            <rFont val="Tahoma"/>
            <family val="2"/>
            <charset val="238"/>
          </rPr>
          <t>Jedná se o informaci, zda se jedná o položku, která je do rozpočtu zadána z cenové soustavy RTS, nebo vlastní.</t>
        </r>
      </text>
    </comment>
    <comment ref="T6" authorId="0" shapeId="0" xr:uid="{AE80F4B7-18EB-493A-A815-C1380C3D5D3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C7E847E2-7277-4245-9E93-70A1D2C1D96A}">
      <text>
        <r>
          <rPr>
            <sz val="9"/>
            <color indexed="81"/>
            <rFont val="Tahoma"/>
            <family val="2"/>
            <charset val="238"/>
          </rPr>
          <t>Jedná se o informaci, zda se jedná o položku, která je do rozpočtu zadána z cenové soustavy RTS, nebo vlastní.</t>
        </r>
      </text>
    </comment>
    <comment ref="T6" authorId="0" shapeId="0" xr:uid="{0CBAA583-3697-404B-A5EF-C412D92FA105}">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54EF8F2C-3B49-4313-8F8A-7E2460BAC751}">
      <text>
        <r>
          <rPr>
            <sz val="9"/>
            <color indexed="81"/>
            <rFont val="Tahoma"/>
            <family val="2"/>
            <charset val="238"/>
          </rPr>
          <t>Jedná se o informaci, zda se jedná o položku, která je do rozpočtu zadána z cenové soustavy RTS, nebo vlastní.</t>
        </r>
      </text>
    </comment>
    <comment ref="T6" authorId="0" shapeId="0" xr:uid="{4ABAE380-7F24-4A0C-A52A-ACDC79E1680F}">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7829E325-B04E-416D-8D11-1EC924473046}">
      <text>
        <r>
          <rPr>
            <sz val="9"/>
            <color indexed="81"/>
            <rFont val="Tahoma"/>
            <family val="2"/>
            <charset val="238"/>
          </rPr>
          <t>Jedná se o informaci, zda se jedná o položku, která je do rozpočtu zadána z cenové soustavy RTS, nebo vlastní.</t>
        </r>
      </text>
    </comment>
    <comment ref="T6" authorId="0" shapeId="0" xr:uid="{8652D96B-CD44-470D-8353-6C98B5C342A8}">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AE97E98-CAF9-4D58-B1CA-FB435255A1E2}">
      <text>
        <r>
          <rPr>
            <sz val="9"/>
            <color indexed="81"/>
            <rFont val="Tahoma"/>
            <family val="2"/>
            <charset val="238"/>
          </rPr>
          <t>Jedná se o informaci, zda se jedná o položku, která je do rozpočtu zadána z cenové soustavy RTS, nebo vlastní.</t>
        </r>
      </text>
    </comment>
    <comment ref="T6" authorId="0" shapeId="0" xr:uid="{16AA3D3F-3DF9-4936-AAB3-E98F3B430828}">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79FE17C1-0146-4133-87D4-AD18FA2AF3F7}">
      <text>
        <r>
          <rPr>
            <sz val="9"/>
            <color indexed="81"/>
            <rFont val="Tahoma"/>
            <family val="2"/>
            <charset val="238"/>
          </rPr>
          <t>Jedná se o informaci, zda se jedná o položku, která je do rozpočtu zadána z cenové soustavy RTS, nebo vlastní.</t>
        </r>
      </text>
    </comment>
    <comment ref="T6" authorId="0" shapeId="0" xr:uid="{D9D5726F-8D4A-419F-A1B6-37A38E6CBFE8}">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029700F8-610E-4EF9-BC6D-858774AD38C1}">
      <text>
        <r>
          <rPr>
            <sz val="9"/>
            <color indexed="81"/>
            <rFont val="Tahoma"/>
            <family val="2"/>
            <charset val="238"/>
          </rPr>
          <t>Jedná se o informaci, zda se jedná o položku, která je do rozpočtu zadána z cenové soustavy RTS, nebo vlastní.</t>
        </r>
      </text>
    </comment>
    <comment ref="T6" authorId="0" shapeId="0" xr:uid="{136C82DA-0F27-4D00-B4CC-A892E452CCB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9DDE5A58-D022-49CC-995C-87D40553D737}">
      <text>
        <r>
          <rPr>
            <sz val="9"/>
            <color indexed="81"/>
            <rFont val="Tahoma"/>
            <family val="2"/>
            <charset val="238"/>
          </rPr>
          <t>Jedná se o informaci, zda se jedná o položku, která je do rozpočtu zadána z cenové soustavy RTS, nebo vlastní.</t>
        </r>
      </text>
    </comment>
    <comment ref="T6" authorId="0" shapeId="0" xr:uid="{255BD94E-B774-4139-915F-6D9A751EA37F}">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91B4F9C-68EF-4835-BE48-69B087B44BCA}">
      <text>
        <r>
          <rPr>
            <sz val="9"/>
            <color indexed="81"/>
            <rFont val="Tahoma"/>
            <family val="2"/>
            <charset val="238"/>
          </rPr>
          <t>Jedná se o informaci, zda se jedná o položku, která je do rozpočtu zadána z cenové soustavy RTS, nebo vlastní.</t>
        </r>
      </text>
    </comment>
    <comment ref="T6" authorId="0" shapeId="0" xr:uid="{1E189DF5-9030-4586-9754-28A1328F585E}">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93701F5C-D39E-4132-81A8-A61B68DDCC2B}">
      <text>
        <r>
          <rPr>
            <sz val="9"/>
            <color indexed="81"/>
            <rFont val="Tahoma"/>
            <family val="2"/>
            <charset val="238"/>
          </rPr>
          <t>Jedná se o informaci, zda se jedná o položku, která je do rozpočtu zadána z cenové soustavy RTS, nebo vlastní.</t>
        </r>
      </text>
    </comment>
    <comment ref="T6" authorId="0" shapeId="0" xr:uid="{95360ACD-3ADC-4194-884D-C3F30B91F77D}">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8ED019D3-A819-4925-A090-4B0A490D4159}">
      <text>
        <r>
          <rPr>
            <sz val="9"/>
            <color indexed="81"/>
            <rFont val="Tahoma"/>
            <family val="2"/>
            <charset val="238"/>
          </rPr>
          <t>Jedná se o informaci, zda se jedná o položku, která je do rozpočtu zadána z cenové soustavy RTS, nebo vlastní.</t>
        </r>
      </text>
    </comment>
    <comment ref="T6" authorId="0" shapeId="0" xr:uid="{47A8917E-5DD0-441B-A363-D1B714F61C6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C9D10ED8-80C3-4A43-AC69-2EA4CDC4287F}">
      <text>
        <r>
          <rPr>
            <sz val="9"/>
            <color indexed="81"/>
            <rFont val="Tahoma"/>
            <family val="2"/>
            <charset val="238"/>
          </rPr>
          <t>Jedná se o informaci, zda se jedná o položku, která je do rozpočtu zadána z cenové soustavy RTS, nebo vlastní.</t>
        </r>
      </text>
    </comment>
    <comment ref="T6" authorId="0" shapeId="0" xr:uid="{64C93019-8CFE-476C-92FE-51056FB33105}">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CAEBC218-597A-431F-BEE0-1F6385197604}">
      <text>
        <r>
          <rPr>
            <sz val="9"/>
            <color indexed="81"/>
            <rFont val="Tahoma"/>
            <family val="2"/>
            <charset val="238"/>
          </rPr>
          <t>Jedná se o informaci, zda se jedná o položku, která je do rozpočtu zadána z cenové soustavy RTS, nebo vlastní.</t>
        </r>
      </text>
    </comment>
    <comment ref="T6" authorId="0" shapeId="0" xr:uid="{EE23A665-0C6A-4E7B-B49A-F862B3C7C040}">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56D03A0-E1D9-48F6-BDEE-C043AD369977}">
      <text>
        <r>
          <rPr>
            <sz val="9"/>
            <color indexed="81"/>
            <rFont val="Tahoma"/>
            <family val="2"/>
            <charset val="238"/>
          </rPr>
          <t>Jedná se o informaci, zda se jedná o položku, která je do rozpočtu zadána z cenové soustavy RTS, nebo vlastní.</t>
        </r>
      </text>
    </comment>
    <comment ref="T6" authorId="0" shapeId="0" xr:uid="{783D1B90-3FD8-49C4-BE1F-6C1026528F0E}">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F93AAA7A-5927-4BDF-A916-6B5634D84A17}">
      <text>
        <r>
          <rPr>
            <sz val="9"/>
            <color indexed="81"/>
            <rFont val="Tahoma"/>
            <family val="2"/>
            <charset val="238"/>
          </rPr>
          <t>Jedná se o informaci, zda se jedná o položku, která je do rozpočtu zadána z cenové soustavy RTS, nebo vlastní.</t>
        </r>
      </text>
    </comment>
    <comment ref="T6" authorId="0" shapeId="0" xr:uid="{4C3AB3AE-1D60-4D23-87E1-D36878B137D2}">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61F978B7-5CF1-4B03-8AC8-5298BAB4D8EB}">
      <text>
        <r>
          <rPr>
            <sz val="9"/>
            <color indexed="81"/>
            <rFont val="Tahoma"/>
            <family val="2"/>
            <charset val="238"/>
          </rPr>
          <t>Jedná se o informaci, zda se jedná o položku, která je do rozpočtu zadána z cenové soustavy RTS, nebo vlastní.</t>
        </r>
      </text>
    </comment>
    <comment ref="T6" authorId="0" shapeId="0" xr:uid="{C1EEED6F-29C5-4CBC-AA8A-20BE336725D4}">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FCEBBEEA-83AD-4A04-961F-A4A893F53E15}">
      <text>
        <r>
          <rPr>
            <sz val="9"/>
            <color indexed="81"/>
            <rFont val="Tahoma"/>
            <family val="2"/>
            <charset val="238"/>
          </rPr>
          <t>Jedná se o informaci, zda se jedná o položku, která je do rozpočtu zadána z cenové soustavy RTS, nebo vlastní.</t>
        </r>
      </text>
    </comment>
    <comment ref="T6" authorId="0" shapeId="0" xr:uid="{8DC0E0DD-0631-4E4A-BDC5-7A0FAC9FF3A9}">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9569866C-AED5-4A4F-A3FE-FF03C9C77569}">
      <text>
        <r>
          <rPr>
            <sz val="9"/>
            <color indexed="81"/>
            <rFont val="Tahoma"/>
            <family val="2"/>
            <charset val="238"/>
          </rPr>
          <t>Jedná se o informaci, zda se jedná o položku, která je do rozpočtu zadána z cenové soustavy RTS, nebo vlastní.</t>
        </r>
      </text>
    </comment>
    <comment ref="T6" authorId="0" shapeId="0" xr:uid="{396336C7-244C-4A03-AC0E-569812855CE7}">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EE2A514-50E4-4754-A6D0-A65CD3E59642}">
      <text>
        <r>
          <rPr>
            <sz val="9"/>
            <color indexed="81"/>
            <rFont val="Tahoma"/>
            <family val="2"/>
            <charset val="238"/>
          </rPr>
          <t>Jedná se o informaci, zda se jedná o položku, která je do rozpočtu zadána z cenové soustavy RTS, nebo vlastní.</t>
        </r>
      </text>
    </comment>
    <comment ref="T6" authorId="0" shapeId="0" xr:uid="{6349BF9A-7CC8-453F-851F-1A9B46AC3756}">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71D7D110-CE79-4491-99AE-5E88EE8B0E71}">
      <text>
        <r>
          <rPr>
            <sz val="9"/>
            <color indexed="81"/>
            <rFont val="Tahoma"/>
            <family val="2"/>
            <charset val="238"/>
          </rPr>
          <t>Jedná se o informaci, zda se jedná o položku, která je do rozpočtu zadána z cenové soustavy RTS, nebo vlastní.</t>
        </r>
      </text>
    </comment>
    <comment ref="T6" authorId="0" shapeId="0" xr:uid="{FBF5E4A5-6A0A-4D83-93B0-1481A93FB2B9}">
      <text>
        <r>
          <rPr>
            <sz val="9"/>
            <color indexed="81"/>
            <rFont val="Tahoma"/>
            <family val="2"/>
            <charset val="238"/>
          </rPr>
          <t>Jedná se o název CÚ, která je zadána u položky rozpočtu</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BEA7BA08-7BF4-4875-BE28-EDC8458687C4}">
      <text>
        <r>
          <rPr>
            <sz val="9"/>
            <color indexed="81"/>
            <rFont val="Tahoma"/>
            <family val="2"/>
            <charset val="238"/>
          </rPr>
          <t>Jedná se o informaci, zda se jedná o položku, která je do rozpočtu zadána z cenové soustavy RTS, nebo vlastní.</t>
        </r>
      </text>
    </comment>
    <comment ref="T6" authorId="0" shapeId="0" xr:uid="{175D64BF-9094-4257-84F0-9EC9827D8132}">
      <text>
        <r>
          <rPr>
            <sz val="9"/>
            <color indexed="81"/>
            <rFont val="Tahoma"/>
            <family val="2"/>
            <charset val="238"/>
          </rPr>
          <t>Jedná se o název CÚ, která je zadána u položky rozpočtu</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1E68F350-288E-4D23-B1A8-1035944A6221}">
      <text>
        <r>
          <rPr>
            <sz val="9"/>
            <color indexed="81"/>
            <rFont val="Tahoma"/>
            <family val="2"/>
            <charset val="238"/>
          </rPr>
          <t>Jedná se o informaci, zda se jedná o položku, která je do rozpočtu zadána z cenové soustavy RTS, nebo vlastní.</t>
        </r>
      </text>
    </comment>
    <comment ref="T6" authorId="0" shapeId="0" xr:uid="{D70344A9-9E58-47FD-9533-0F405C5A3D1F}">
      <text>
        <r>
          <rPr>
            <sz val="9"/>
            <color indexed="81"/>
            <rFont val="Tahoma"/>
            <family val="2"/>
            <charset val="238"/>
          </rPr>
          <t>Jedná se o název CÚ, která je zadána u položky rozpočtu</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5E0CD111-5F83-4C43-80FD-AA7B339EA0D9}">
      <text>
        <r>
          <rPr>
            <sz val="9"/>
            <color indexed="81"/>
            <rFont val="Tahoma"/>
            <family val="2"/>
            <charset val="238"/>
          </rPr>
          <t>Jedná se o informaci, zda se jedná o položku, která je do rozpočtu zadána z cenové soustavy RTS, nebo vlastní.</t>
        </r>
      </text>
    </comment>
    <comment ref="T6" authorId="0" shapeId="0" xr:uid="{5BAE1E28-F185-490D-99FB-B4B2DC79E04A}">
      <text>
        <r>
          <rPr>
            <sz val="9"/>
            <color indexed="81"/>
            <rFont val="Tahoma"/>
            <family val="2"/>
            <charset val="238"/>
          </rPr>
          <t>Jedná se o název CÚ, která je zadána u položky rozpočtu</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0EFDD36A-A861-4BC1-AD4D-17995EF4B03F}">
      <text>
        <r>
          <rPr>
            <sz val="9"/>
            <color indexed="81"/>
            <rFont val="Tahoma"/>
            <family val="2"/>
            <charset val="238"/>
          </rPr>
          <t>Jedná se o informaci, zda se jedná o položku, která je do rozpočtu zadána z cenové soustavy RTS, nebo vlastní.</t>
        </r>
      </text>
    </comment>
    <comment ref="T6" authorId="0" shapeId="0" xr:uid="{D90F1659-4A25-4BD1-A484-15325844F440}">
      <text>
        <r>
          <rPr>
            <sz val="9"/>
            <color indexed="81"/>
            <rFont val="Tahoma"/>
            <family val="2"/>
            <charset val="238"/>
          </rPr>
          <t>Jedná se o název CÚ, která je zadána u položky rozpočtu</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BC537831-88F5-4537-A1E8-8CB4DA7941ED}">
      <text>
        <r>
          <rPr>
            <sz val="9"/>
            <color indexed="81"/>
            <rFont val="Tahoma"/>
            <family val="2"/>
            <charset val="238"/>
          </rPr>
          <t>Jedná se o informaci, zda se jedná o položku, která je do rozpočtu zadána z cenové soustavy RTS, nebo vlastní.</t>
        </r>
      </text>
    </comment>
    <comment ref="T6" authorId="0" shapeId="0" xr:uid="{5E6DD858-863C-448C-9293-D02667C47C7D}">
      <text>
        <r>
          <rPr>
            <sz val="9"/>
            <color indexed="81"/>
            <rFont val="Tahoma"/>
            <family val="2"/>
            <charset val="238"/>
          </rPr>
          <t>Jedná se o název CÚ, která je zadána u položky rozpočtu</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329F5928-D56E-4F40-94A1-AC8913CF005C}">
      <text>
        <r>
          <rPr>
            <sz val="9"/>
            <color indexed="81"/>
            <rFont val="Tahoma"/>
            <family val="2"/>
            <charset val="238"/>
          </rPr>
          <t>Jedná se o informaci, zda se jedná o položku, která je do rozpočtu zadána z cenové soustavy RTS, nebo vlastní.</t>
        </r>
      </text>
    </comment>
    <comment ref="T6" authorId="0" shapeId="0" xr:uid="{504E6A2D-A1ED-4DD5-B2DB-2C4DF250B8FA}">
      <text>
        <r>
          <rPr>
            <sz val="9"/>
            <color indexed="81"/>
            <rFont val="Tahoma"/>
            <family val="2"/>
            <charset val="238"/>
          </rPr>
          <t>Jedná se o název CÚ, která je zadána u položky rozpočtu</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427D850B-FC61-43B6-B6FA-8467586B6CC4}">
      <text>
        <r>
          <rPr>
            <sz val="9"/>
            <color indexed="81"/>
            <rFont val="Tahoma"/>
            <family val="2"/>
            <charset val="238"/>
          </rPr>
          <t>Jedná se o informaci, zda se jedná o položku, která je do rozpočtu zadána z cenové soustavy RTS, nebo vlastní.</t>
        </r>
      </text>
    </comment>
    <comment ref="T6" authorId="0" shapeId="0" xr:uid="{C84A36B1-ABC1-4547-B9D7-3DF6F98E169C}">
      <text>
        <r>
          <rPr>
            <sz val="9"/>
            <color indexed="81"/>
            <rFont val="Tahoma"/>
            <family val="2"/>
            <charset val="238"/>
          </rPr>
          <t>Jedná se o název CÚ, která je zadána u položky rozpočtu</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brigadnik</author>
  </authors>
  <commentList>
    <comment ref="S6" authorId="0" shapeId="0" xr:uid="{BE557210-6B79-41D3-9E04-54E5C461BD34}">
      <text>
        <r>
          <rPr>
            <sz val="9"/>
            <color indexed="81"/>
            <rFont val="Tahoma"/>
            <family val="2"/>
            <charset val="238"/>
          </rPr>
          <t>Jedná se o informaci, zda se jedná o položku, která je do rozpočtu zadána z cenové soustavy RTS, nebo vlastní.</t>
        </r>
      </text>
    </comment>
    <comment ref="T6" authorId="0" shapeId="0" xr:uid="{C984BE8F-9D7D-49C8-A046-6E1F9EB2334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<sst xmlns="http://schemas.openxmlformats.org/spreadsheetml/2006/main" count="17214" uniqueCount="2562">
  <si>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</si>
  <si>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</si>
  <si>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</si>
  <si>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</si>
  <si>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</si>
  <si>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</si>
  <si>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</si>
  <si>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</si>
  <si>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</si>
  <si>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</si>
  <si>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</si>
  <si>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</si>
  <si>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</si>
  <si>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</si>
  <si>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</si>
  <si>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</si>
  <si>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</si>
  <si>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</si>
  <si>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</si>
  <si>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</si>
  <si>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</si>
  <si>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</si>
  <si>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</si>
  <si>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</si>
  <si>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</si>
  <si>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</si>
  <si>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</si>
  <si>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</si>
  <si>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</si>
  <si>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</si>
  <si>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</si>
  <si>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</si>
  <si>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</si>
  <si>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</si>
  <si>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</si>
  <si>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</si>
  <si>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</si>
  <si>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</si>
  <si>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</si>
  <si>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</si>
  <si>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</si>
  <si>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</si>
  <si>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</si>
  <si>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2022_017</t>
  </si>
  <si>
    <t>Ekologizace a snížení energetické náročnosti Nemocnice Jindřichův Hradec, a.s. - revize PD</t>
  </si>
  <si>
    <t>Stavba</t>
  </si>
  <si>
    <t>SO01</t>
  </si>
  <si>
    <t>Kotelna</t>
  </si>
  <si>
    <t>D.1.1</t>
  </si>
  <si>
    <t>A-S řešení</t>
  </si>
  <si>
    <t>D.1.4.1</t>
  </si>
  <si>
    <t>Technologie</t>
  </si>
  <si>
    <t>D.1.4.2</t>
  </si>
  <si>
    <t>Rozvod plynu</t>
  </si>
  <si>
    <t>D.1.4.3</t>
  </si>
  <si>
    <t>Vzduchotechnika</t>
  </si>
  <si>
    <t>D.1.4.4</t>
  </si>
  <si>
    <t>MaR</t>
  </si>
  <si>
    <t>SO02</t>
  </si>
  <si>
    <t>Předávací stanice</t>
  </si>
  <si>
    <t>Technologie - Objekt 17</t>
  </si>
  <si>
    <t>Technologie - Objekt 19</t>
  </si>
  <si>
    <t>Technologie - Objekt 9</t>
  </si>
  <si>
    <t>Technologie - Objekt B</t>
  </si>
  <si>
    <t>Technologie - Objekt C</t>
  </si>
  <si>
    <t>Technologie - Objekt D</t>
  </si>
  <si>
    <t>Technologie - Objekt E</t>
  </si>
  <si>
    <t>Technologie - Objekt F</t>
  </si>
  <si>
    <t>Technologie - Objekt III.</t>
  </si>
  <si>
    <t>Technologie - Objekt prádelny</t>
  </si>
  <si>
    <t>Technologie - Objekt Ředitelství</t>
  </si>
  <si>
    <t>Technologie - Objekty A+I.II.</t>
  </si>
  <si>
    <t>Technologie - Objekty Poliklininy</t>
  </si>
  <si>
    <t>MaR - 9+19+17</t>
  </si>
  <si>
    <t>MaR - A+I.+II.</t>
  </si>
  <si>
    <t>MaR - B</t>
  </si>
  <si>
    <t>MaR - C</t>
  </si>
  <si>
    <t>MaR - D</t>
  </si>
  <si>
    <t>MaR - E</t>
  </si>
  <si>
    <t>MaR - F</t>
  </si>
  <si>
    <t>MaR - III</t>
  </si>
  <si>
    <t>MaR - Ostatní</t>
  </si>
  <si>
    <t>MaR - Poli</t>
  </si>
  <si>
    <t>MaR - Pradelna</t>
  </si>
  <si>
    <t>MaR - R</t>
  </si>
  <si>
    <t>D.2.1</t>
  </si>
  <si>
    <t>Zdroj páry</t>
  </si>
  <si>
    <t>SO03</t>
  </si>
  <si>
    <t>Dálkové rozvody</t>
  </si>
  <si>
    <t>Stavební část_revize</t>
  </si>
  <si>
    <t>Trubní část_revize</t>
  </si>
  <si>
    <t>VRN</t>
  </si>
  <si>
    <t>Vedlejší rozpočtové náklady</t>
  </si>
  <si>
    <t>Celkem za stavbu</t>
  </si>
  <si>
    <t>CZK</t>
  </si>
  <si>
    <t>#POPS</t>
  </si>
  <si>
    <t>Popis stavby: 2022_017 - Ekologizace a snížení energetické náročnosti Nemocnice Jindřichův Hradec, a.s. - revize PD</t>
  </si>
  <si>
    <t>#POPO</t>
  </si>
  <si>
    <t>Popis objektu: SO01 - Kotelna</t>
  </si>
  <si>
    <t>#POPR</t>
  </si>
  <si>
    <t>Popis rozpočtu: D.1.1 - A-S řešení</t>
  </si>
  <si>
    <t>Popis rozpočtu: D.1.4.1 - Technologie</t>
  </si>
  <si>
    <t>Popis rozpočtu: D.1.4.2 - Rozvod plynu</t>
  </si>
  <si>
    <t>Popis rozpočtu: D.1.4.3 - Vzduchotechnika</t>
  </si>
  <si>
    <t>Popis rozpočtu: D.1.4.4 - MaR</t>
  </si>
  <si>
    <t>Popis objektu: SO02 - Předávací stanice</t>
  </si>
  <si>
    <t>Popis rozpočtu: D.1.4.1 - Technologie - Objekt III.</t>
  </si>
  <si>
    <t>Popis rozpočtu: D.1.4.1 - Technologie - Objekt E</t>
  </si>
  <si>
    <t>Popis rozpočtu: D.1.4.1 - Technologie - Objekt 9</t>
  </si>
  <si>
    <t>Popis rozpočtu: D.1.4.1 - Technologie - Objekt 19</t>
  </si>
  <si>
    <t>Popis rozpočtu: D.1.4.1 - Technologie - Objekt 17</t>
  </si>
  <si>
    <t>Popis rozpočtu: D.1.4.1 - Technologie - Objekt F</t>
  </si>
  <si>
    <t>Popis rozpočtu: D.1.4.1 - Technologie - Objekt D</t>
  </si>
  <si>
    <t>Popis rozpočtu: D.1.4.1 - Technologie - Objekt Ředitelství</t>
  </si>
  <si>
    <t>Popis rozpočtu: D.1.4.1 - Technologie - Objekt C</t>
  </si>
  <si>
    <t>Popis rozpočtu: D.1.4.1 - Technologie - Objekt B</t>
  </si>
  <si>
    <t>Popis rozpočtu: D.1.4.1 - Technologie - Objekty A+I.II.</t>
  </si>
  <si>
    <t>Popis rozpočtu: D.1.4.1 - Technologie - Objekty Poliklininy</t>
  </si>
  <si>
    <t>Popis rozpočtu: D.1.4.1 - Technologie - Objekt prádelny</t>
  </si>
  <si>
    <t>Popis rozpočtu: D.1.4.4 - MaR - III</t>
  </si>
  <si>
    <t>Popis rozpočtu: D.1.4.4 - MaR - E</t>
  </si>
  <si>
    <t>Popis rozpočtu: D.1.4.4 - MaR - 9+19+17</t>
  </si>
  <si>
    <t>Popis rozpočtu: D.1.4.4 - MaR - F</t>
  </si>
  <si>
    <t>Popis rozpočtu: D.1.4.4 - MaR - D</t>
  </si>
  <si>
    <t>Popis rozpočtu: D.1.4.4 - MaR - R</t>
  </si>
  <si>
    <t>Popis rozpočtu: D.1.4.4 - MaR - C</t>
  </si>
  <si>
    <t>Popis rozpočtu: D.1.4.4 - MaR - B</t>
  </si>
  <si>
    <t>Popis rozpočtu: D.1.4.4 - MaR - A+I.+II.</t>
  </si>
  <si>
    <t>Popis rozpočtu: D.1.4.4 - MaR - Poli</t>
  </si>
  <si>
    <t>Popis rozpočtu: D.1.4.4 - MaR - Pradelna</t>
  </si>
  <si>
    <t>Popis rozpočtu: D.1.4.4 - MaR - Ostatní</t>
  </si>
  <si>
    <t>Popis rozpočtu: D.2.1 - Zdroj páry</t>
  </si>
  <si>
    <t>Popis objektu: SO03 - Dálkové rozvody</t>
  </si>
  <si>
    <t>Popis rozpočtu: D.1.4.1 - Stavební část_revize</t>
  </si>
  <si>
    <t>Popis rozpočtu: D.1.4.1 - Trubní část_revize</t>
  </si>
  <si>
    <t>Popis objektu: VRN - VRN</t>
  </si>
  <si>
    <t>Popis rozpočtu: VRN - Vedlejší rozpočtové náklady</t>
  </si>
  <si>
    <t>Rekapitulace dílů</t>
  </si>
  <si>
    <t>Typ dílu</t>
  </si>
  <si>
    <t>01-50</t>
  </si>
  <si>
    <t>Systém technologie</t>
  </si>
  <si>
    <t>01-51</t>
  </si>
  <si>
    <t>Periferie vstupní</t>
  </si>
  <si>
    <t>01-52</t>
  </si>
  <si>
    <t>Periferie výstupní</t>
  </si>
  <si>
    <t>01-53</t>
  </si>
  <si>
    <t>Rozvaděč</t>
  </si>
  <si>
    <t>01-54</t>
  </si>
  <si>
    <t>Montážní materiál</t>
  </si>
  <si>
    <t>02</t>
  </si>
  <si>
    <t>Ventilátory</t>
  </si>
  <si>
    <t>03</t>
  </si>
  <si>
    <t>Potrubní elementy</t>
  </si>
  <si>
    <t>05</t>
  </si>
  <si>
    <t>Ostatní elementy</t>
  </si>
  <si>
    <t>06</t>
  </si>
  <si>
    <t>Tlumiče hluku</t>
  </si>
  <si>
    <t>07</t>
  </si>
  <si>
    <t>Koncové elementy</t>
  </si>
  <si>
    <t>09</t>
  </si>
  <si>
    <t>Potrubí</t>
  </si>
  <si>
    <t>10</t>
  </si>
  <si>
    <t>Izolace</t>
  </si>
  <si>
    <t>12</t>
  </si>
  <si>
    <t>Ostatní</t>
  </si>
  <si>
    <t>13</t>
  </si>
  <si>
    <t>Hloubené vykopávky</t>
  </si>
  <si>
    <t>16</t>
  </si>
  <si>
    <t>Přemístění výkopku</t>
  </si>
  <si>
    <t>18-80</t>
  </si>
  <si>
    <t>Ostatní služby</t>
  </si>
  <si>
    <t>19-51</t>
  </si>
  <si>
    <t>Elektromontážní práce</t>
  </si>
  <si>
    <t>19-52</t>
  </si>
  <si>
    <t>Uvedení do provozu</t>
  </si>
  <si>
    <t>19-53</t>
  </si>
  <si>
    <t>Software DDC - práce</t>
  </si>
  <si>
    <t>19-54</t>
  </si>
  <si>
    <t>Revize, zkoušky, odborné prohlídky</t>
  </si>
  <si>
    <t>19-55</t>
  </si>
  <si>
    <t>Inženýring</t>
  </si>
  <si>
    <t>19-56</t>
  </si>
  <si>
    <t>Vizualizace</t>
  </si>
  <si>
    <t>19-57</t>
  </si>
  <si>
    <t>Projekční práce</t>
  </si>
  <si>
    <t>27</t>
  </si>
  <si>
    <t>Základy</t>
  </si>
  <si>
    <t>3</t>
  </si>
  <si>
    <t>Svislé a kompletní konstrukce</t>
  </si>
  <si>
    <t>31</t>
  </si>
  <si>
    <t>Zdi podpěrné a volné</t>
  </si>
  <si>
    <t>34</t>
  </si>
  <si>
    <t>Stěny a příčky</t>
  </si>
  <si>
    <t>41</t>
  </si>
  <si>
    <t>Demontáž stávajícího zařízení</t>
  </si>
  <si>
    <t>61</t>
  </si>
  <si>
    <t>Úprava povrchů vnitřní</t>
  </si>
  <si>
    <t>62</t>
  </si>
  <si>
    <t>Úprava povrchů vnější</t>
  </si>
  <si>
    <t>64</t>
  </si>
  <si>
    <t>Výplně otvorů</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</si>
  <si>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</si>
  <si>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</si>
  <si>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</si>
  <si>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</si>
  <si>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</si>
  <si>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</si>
  <si>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</si>
  <si>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</si>
  <si>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</si>
  <si>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</si>
  <si>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</si>
  <si>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D01</t>
  </si>
  <si>
    <t>Demontáže</t>
  </si>
  <si>
    <t>H01</t>
  </si>
  <si>
    <t>Budovy občanské výstavby</t>
  </si>
  <si>
    <t>S</t>
  </si>
  <si>
    <t>Přesuny sutí</t>
  </si>
  <si>
    <t>711</t>
  </si>
  <si>
    <t>Izolace proti vodě</t>
  </si>
  <si>
    <t>713</t>
  </si>
  <si>
    <t>Izolace tepelné</t>
  </si>
  <si>
    <t>721</t>
  </si>
  <si>
    <t>Vnitřní kanalizace</t>
  </si>
  <si>
    <t>723</t>
  </si>
  <si>
    <t>Vnitřní plynovod</t>
  </si>
  <si>
    <t>724</t>
  </si>
  <si>
    <t>Strojní vybavení</t>
  </si>
  <si>
    <t>731</t>
  </si>
  <si>
    <t>Kotelny</t>
  </si>
  <si>
    <t>732</t>
  </si>
  <si>
    <t>Strojovny</t>
  </si>
  <si>
    <t>733</t>
  </si>
  <si>
    <t>Rozvod potrubí</t>
  </si>
  <si>
    <t>734</t>
  </si>
  <si>
    <t>Armatury</t>
  </si>
  <si>
    <t>737</t>
  </si>
  <si>
    <t>Odkouření</t>
  </si>
  <si>
    <t>783</t>
  </si>
  <si>
    <t>Nátěry</t>
  </si>
  <si>
    <t>784</t>
  </si>
  <si>
    <t>Malby</t>
  </si>
  <si>
    <t>M23</t>
  </si>
  <si>
    <t>Montáže potrubí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</si>
  <si>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</si>
  <si>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</si>
  <si>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</si>
  <si>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</si>
  <si>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</si>
  <si>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</si>
  <si>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</si>
  <si>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</si>
  <si>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</si>
  <si>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</si>
  <si>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</si>
  <si>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</si>
  <si>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</si>
  <si>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</si>
  <si>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</si>
  <si>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</si>
  <si>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</si>
  <si>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</si>
  <si>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</si>
  <si>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</si>
  <si>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</si>
  <si>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</si>
  <si>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</si>
  <si>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</si>
  <si>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</si>
  <si>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</si>
  <si>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</si>
  <si>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</si>
  <si>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</si>
  <si>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</si>
  <si>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</si>
  <si>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</si>
  <si>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139711101R00</t>
  </si>
  <si>
    <t>Vykopávka v uzavřených prostorách v hor.1-4 - nové základy</t>
  </si>
  <si>
    <t>m3</t>
  </si>
  <si>
    <t>Vlastní</t>
  </si>
  <si>
    <t>Indiv</t>
  </si>
  <si>
    <t>Práce</t>
  </si>
  <si>
    <t>POL1_1</t>
  </si>
  <si>
    <t>162201102R00</t>
  </si>
  <si>
    <t>Vodorovné přemístění výkopku z hor.1-4 do 50 m</t>
  </si>
  <si>
    <t>167101102R00</t>
  </si>
  <si>
    <t>Nakládání výkopku z hor.1-4 v množství nad 100 m3</t>
  </si>
  <si>
    <t>167101103R00</t>
  </si>
  <si>
    <t>Přeložení nebo složení výkopku z hor.1-4</t>
  </si>
  <si>
    <t>162701105R00</t>
  </si>
  <si>
    <t>Vodorovné přemístění výkopku z hor.1-4 do 10000 m</t>
  </si>
  <si>
    <t>162701109R00</t>
  </si>
  <si>
    <t>Příplatek k vod. přemístění hor.1-4 za další 1 km</t>
  </si>
  <si>
    <t>+10km</t>
  </si>
  <si>
    <t>POP</t>
  </si>
  <si>
    <t>271571111R00</t>
  </si>
  <si>
    <t>Polštář základu ze štěrkopísku tříděného - nové základy</t>
  </si>
  <si>
    <t>273313611R00</t>
  </si>
  <si>
    <t>Beton základových desek prostý C 16/20 - nové základy</t>
  </si>
  <si>
    <t>podkladní beton</t>
  </si>
  <si>
    <t>273321321R00</t>
  </si>
  <si>
    <t>Železobeton základových desek C 20/25 XC1 - nové základy</t>
  </si>
  <si>
    <t>273361821R00</t>
  </si>
  <si>
    <t>Výztuž základových desek z beton. oceli - nové základy</t>
  </si>
  <si>
    <t>t</t>
  </si>
  <si>
    <t>274272110RT4</t>
  </si>
  <si>
    <t>Zdivo základové z bednicích tvárnic, tl. 15 cm - nové základy</t>
  </si>
  <si>
    <t>m2</t>
  </si>
  <si>
    <t>výplň tvárnic betonem C 20/25</t>
  </si>
  <si>
    <t>311238115R00</t>
  </si>
  <si>
    <t>Zdivo keramické tvárnice, tl. 300 mm - zazdění otvorů</t>
  </si>
  <si>
    <t>342012122R00</t>
  </si>
  <si>
    <t>Příčka SDK tl.75 mm,ocel.kce,1x oplášť.,RF 12,5mm</t>
  </si>
  <si>
    <t>dělící konstrukce v podzemním kolektoru</t>
  </si>
  <si>
    <t>612421739R00</t>
  </si>
  <si>
    <t>Omítka vnitřní zdiva, MVC, na pletivu, štuková - zazdění otvorů</t>
  </si>
  <si>
    <t>622421143R00</t>
  </si>
  <si>
    <t>Omítka vnější stěn, MVC, štuková, složitost 1-2 - zazdění otvorů</t>
  </si>
  <si>
    <t>622412311R00</t>
  </si>
  <si>
    <t>Nátěr stěn vnějších, slož.1-2 , např. akrylátový - zazdění otvorů</t>
  </si>
  <si>
    <t>640-51VD</t>
  </si>
  <si>
    <t>Utěsnění dveří a vrat - sežízení a případné doplnění těsnění</t>
  </si>
  <si>
    <t>soubor</t>
  </si>
  <si>
    <t>640-52VD</t>
  </si>
  <si>
    <t>D+M okna plastového s izolačním dvojsklem 4800/1200 - O1</t>
  </si>
  <si>
    <t>vč. zednických zapracování otvorů a parapetních desek</t>
  </si>
  <si>
    <t>640-53VD</t>
  </si>
  <si>
    <t>D+M okna plastového s izolačním dvojsklem 2400/1200 - O1</t>
  </si>
  <si>
    <t>711111002RZ1</t>
  </si>
  <si>
    <t>Izolace proti vlhk.vodor. nátěr asf.lak za studena - nové základy</t>
  </si>
  <si>
    <t>POL1_7</t>
  </si>
  <si>
    <t>1x nátěr - včetně dodávky asfaltového laku</t>
  </si>
  <si>
    <t>711112001RZ1</t>
  </si>
  <si>
    <t>Izolace proti vlhkosti svis. nátěr ALP, za studena - nové základy</t>
  </si>
  <si>
    <t>711141559RY2</t>
  </si>
  <si>
    <t>Izolace proti vlhk. vodorovná pásy přitavením - nové základy</t>
  </si>
  <si>
    <t>1 vrstva - včetně dod. asf. mod. pásu</t>
  </si>
  <si>
    <t>711142559RY2</t>
  </si>
  <si>
    <t>Izolace proti vlhkosti svislá pásy přitavením - nové základy</t>
  </si>
  <si>
    <t>711714110R00</t>
  </si>
  <si>
    <t>Provedení nátěru adhezní hmotou/penetrace</t>
  </si>
  <si>
    <t>998711102R00</t>
  </si>
  <si>
    <t>Přesun hmot pro izolace proti vodě, výšky do 12 m</t>
  </si>
  <si>
    <t>721176223R00</t>
  </si>
  <si>
    <t>Potrubí KG svodné (ležaté) v zemi vč. napojení</t>
  </si>
  <si>
    <t>m</t>
  </si>
  <si>
    <t>998721102R00</t>
  </si>
  <si>
    <t>Přesun hmot pro vnitřní kanalizaci, výšky do 12 m</t>
  </si>
  <si>
    <t>784191101R00</t>
  </si>
  <si>
    <t>Penetrace podkladu univerzální 1x</t>
  </si>
  <si>
    <t>784195112R00</t>
  </si>
  <si>
    <t>Malba, bílá, bez penetrace, 2 x</t>
  </si>
  <si>
    <t>941955004R00</t>
  </si>
  <si>
    <t>Lešení lehké pomocné, výška podlahy do 3,5 m</t>
  </si>
  <si>
    <t>952901111R00</t>
  </si>
  <si>
    <t>Vyčištění budov o výšce podlaží do 4 m</t>
  </si>
  <si>
    <t>965042121R00</t>
  </si>
  <si>
    <t>Bourání mazanin betonových tl. 10 cm, pl. 1 m2 - nové základy</t>
  </si>
  <si>
    <t>965082933R00</t>
  </si>
  <si>
    <t>Odstranění násypu tl. do 20 cm, plocha nad 2 m2 - nové základy</t>
  </si>
  <si>
    <t>968072356R00</t>
  </si>
  <si>
    <t>Vybourání rámů oken s křídly</t>
  </si>
  <si>
    <t>971033441R00</t>
  </si>
  <si>
    <t>Vybourání otv. zeď cihel. pl.0,25 m2, tl.30cm, MVC</t>
  </si>
  <si>
    <t>kus</t>
  </si>
  <si>
    <t>v případě potřeby je součástí položky i překlad</t>
  </si>
  <si>
    <t>998011002R00</t>
  </si>
  <si>
    <t>Přesun hmot pro budovy zděné výšky do 12 m</t>
  </si>
  <si>
    <t>979082111R00</t>
  </si>
  <si>
    <t>Vnitrostaveništní doprava suti do 10 m</t>
  </si>
  <si>
    <t>979086112R00</t>
  </si>
  <si>
    <t>Nakládání nebo překládání suti a vybouraných hmot</t>
  </si>
  <si>
    <t>979081111R00</t>
  </si>
  <si>
    <t>Odvoz suti a vybour. hmot na skládku do 1 km</t>
  </si>
  <si>
    <t>979081121R00</t>
  </si>
  <si>
    <t>Příplatek k odvozu za každý další 1 km</t>
  </si>
  <si>
    <t>979093111R00</t>
  </si>
  <si>
    <t>Uložení suti na skládku bez zhutnění</t>
  </si>
  <si>
    <t>979990101R00</t>
  </si>
  <si>
    <t>Poplatek za sklád.suti-směs bet.a cihel do 30x30cm</t>
  </si>
  <si>
    <t>SUM</t>
  </si>
  <si>
    <t>Poznámky uchazeče k zadání</t>
  </si>
  <si>
    <t>POPUZIV</t>
  </si>
  <si>
    <t>END</t>
  </si>
  <si>
    <t>41kot001</t>
  </si>
  <si>
    <t>Demontáž stávajícího parního kotle, včetně hořáku, včetně odborného odpojení</t>
  </si>
  <si>
    <t>ks</t>
  </si>
  <si>
    <t>Specifikace</t>
  </si>
  <si>
    <t>POL3_0</t>
  </si>
  <si>
    <t>41kot002</t>
  </si>
  <si>
    <t>Demontáž stavajících zařízení (výměníky, expanzní systémy, rozdělovače, akumulační nádoby atd.)</t>
  </si>
  <si>
    <t>41kot003</t>
  </si>
  <si>
    <t>Demontáž stavajících rozvodů, armatur a izolací</t>
  </si>
  <si>
    <t>41kot004</t>
  </si>
  <si>
    <t>Vyčištění prostorů kotelny</t>
  </si>
  <si>
    <t>998713101</t>
  </si>
  <si>
    <t>Přesun hmot pro izolace tepelné, výšky do 6 m</t>
  </si>
  <si>
    <t>RTS 22/ I</t>
  </si>
  <si>
    <t>713kot001</t>
  </si>
  <si>
    <t>Montáž tepelné izolace</t>
  </si>
  <si>
    <t>713kot002</t>
  </si>
  <si>
    <t>Montáž izolačních pouzder</t>
  </si>
  <si>
    <t>713kot003</t>
  </si>
  <si>
    <t>Pouzdro potrubní izolační 48/40 mm kamenná vlna s polepem Al fólií vyztuženou skleněnou mřížkou, včetně rezervy na prořezy</t>
  </si>
  <si>
    <t>713kot004</t>
  </si>
  <si>
    <t>Pouzdro potrubní izolační 76/50 mm kamenná vlna s polepem Al fólií vyztuženou skleněnou mřížkou, včetně rezervy na prořezy</t>
  </si>
  <si>
    <t>713kot005</t>
  </si>
  <si>
    <t>Pouzdro potrubní izolační 89/50 mm kamenná vlna s polepem Al fólií vyztuženou skleněnou mřížkou, včetně rezervy na prořezy</t>
  </si>
  <si>
    <t>713kot006</t>
  </si>
  <si>
    <t>Pouzdro potrubní izolační 108/50 mm kamenná vlna s polepem Al fólií vyztuženou skleněnou mřížkou, včetně rezervy na prořezy</t>
  </si>
  <si>
    <t>713kot007</t>
  </si>
  <si>
    <t>Pouzdro potrubní izolační 133/80 mm kamenná vlna s polepem Al fólií vyztuženou skleněnou mřížkou, včetně rezervy na prořezy</t>
  </si>
  <si>
    <t>713kot008</t>
  </si>
  <si>
    <t>Pouzdro potrubní izolační 159/80 mm kamenná vlna s polepem Al fólií vyztuženou skleněnou mřížkou, včetně rezervy na prořezy</t>
  </si>
  <si>
    <t>713kot009</t>
  </si>
  <si>
    <t>Izolace potrubí DN200, vnější průměr 219 mm, tl. izolace 100 mm (2x tl. 50 mm) vrchní vrstva s Al polepem, včetně montážního materiálu, včetně rezervy na prořezy</t>
  </si>
  <si>
    <t>713kot010</t>
  </si>
  <si>
    <t>Izolace potrubí DN250, vnější průměr 273 mm, tl. izolace 120 mm (2x tl. 60 mm) vrchní vrstva s Al polepem, včetně montážního materiálu, včetně rezervy na prořezy</t>
  </si>
  <si>
    <t>713kot011</t>
  </si>
  <si>
    <t>Pouzdro potrubní izolační 35/40 mm kamenná vlna s polepem Al fólií vyztuženou skleněnou mřížkou, včetně rezervy na prořezy</t>
  </si>
  <si>
    <t>713kot013</t>
  </si>
  <si>
    <t>Pouzdro potrubní izolační 60/40 mm kamenná vlna s polepem Al fólií vyztuženou skleněnou mřížkou, včetně rezervy na prořezy</t>
  </si>
  <si>
    <t>713kot014</t>
  </si>
  <si>
    <t>Pouzdro potrubní izolační 64/50 mm kamenná vlna s polepem Al fólií vyztuženou skleněnou mřížkou, včetně rezervy na prořezy</t>
  </si>
  <si>
    <t>713kot015</t>
  </si>
  <si>
    <t>713kot016</t>
  </si>
  <si>
    <t>Pouzdro potrubní izolační 114/50 mm kamenná vlna s polepem Al fólií vyztuženou skleněnou mřížkou, včetně rezervy na prořezy</t>
  </si>
  <si>
    <t>713kot017</t>
  </si>
  <si>
    <t>Izolační pouzdro pro kulový kohout DN32; snímatelné</t>
  </si>
  <si>
    <t>713kot018</t>
  </si>
  <si>
    <t>Izolační pouzdro pro kulový kohout DN40; snímatelné</t>
  </si>
  <si>
    <t>713kot019</t>
  </si>
  <si>
    <t>Izolační pouzdro pro kulový kohout DN50; snímatelné</t>
  </si>
  <si>
    <t>713kot020</t>
  </si>
  <si>
    <t>Izolační pouzdro pro uzavírací klapku DN65; snímatelné</t>
  </si>
  <si>
    <t>713kot021</t>
  </si>
  <si>
    <t>Izolační pouzdro pro uzavírací klapku DN80; snímatelné</t>
  </si>
  <si>
    <t>713kot021a</t>
  </si>
  <si>
    <t>Izolační pouzdro pro uzavírací klapku DN80 s pohonem; snímatelné</t>
  </si>
  <si>
    <t xml:space="preserve">ks    </t>
  </si>
  <si>
    <t>POL3_</t>
  </si>
  <si>
    <t>713kot022</t>
  </si>
  <si>
    <t>Izolační pouzdro pro uzavírací klapku DN100; snímatelné</t>
  </si>
  <si>
    <t>713kot023</t>
  </si>
  <si>
    <t>Izolační pouzdro pro uzavírací klapku DN125; snímatelné</t>
  </si>
  <si>
    <t>713kot024</t>
  </si>
  <si>
    <t>Izolační pouzdro pro uzavírací klapku DN125 s pohonem; snímatelné</t>
  </si>
  <si>
    <t>713kot025</t>
  </si>
  <si>
    <t>Izolační pouzdro pro uzavírací klapku DN150; snímatelné</t>
  </si>
  <si>
    <t>713kot026</t>
  </si>
  <si>
    <t>Izolační pouzdro pro uzavírací klapku DN200; snímatelné</t>
  </si>
  <si>
    <t>713kot027</t>
  </si>
  <si>
    <t>Izolační pouzdro pro filtr DN40; snímatelné</t>
  </si>
  <si>
    <t>713kot028</t>
  </si>
  <si>
    <t>Izolační pouzdro pro filtr DN80; snímatelné</t>
  </si>
  <si>
    <t>713kot029</t>
  </si>
  <si>
    <t>Izolační pouzdro pro filtr DN125; snímatelné</t>
  </si>
  <si>
    <t>713kot030</t>
  </si>
  <si>
    <t>Izolační pouzdro pro filtr DN150; snímatelné</t>
  </si>
  <si>
    <t>713kot031</t>
  </si>
  <si>
    <t>Izolační pouzdro pro zpětnou klapku DN25; snímatelné</t>
  </si>
  <si>
    <t>713kot033</t>
  </si>
  <si>
    <t>Izolační pouzdro pro zpětnou klapku DN40; snímatelné</t>
  </si>
  <si>
    <t>713kot034</t>
  </si>
  <si>
    <t>Izolační pouzdro pro zpětnou klapku DN65; snímatelné</t>
  </si>
  <si>
    <t>713kot035</t>
  </si>
  <si>
    <t>Izolační pouzdro pro zpětnou klapku DN80; snímatelné</t>
  </si>
  <si>
    <t>713kot036</t>
  </si>
  <si>
    <t>Izolační pouzdro pro zpětnou klapku DN100; snímatelné</t>
  </si>
  <si>
    <t>713kot037</t>
  </si>
  <si>
    <t>Izolační pouzdro pro zpětnou klapku DN125; snímatelné</t>
  </si>
  <si>
    <t>713kot038</t>
  </si>
  <si>
    <t>Izolační pouzdro pro zpětnou klapku DN150; snímatelné</t>
  </si>
  <si>
    <t>713kot039</t>
  </si>
  <si>
    <t>Izolační pouzdro na pryžový kompenzátor DN40; snímatelné</t>
  </si>
  <si>
    <t>713kot040</t>
  </si>
  <si>
    <t>Izolační pouzdro na pryžový kompenzátor DN125; snímatelné</t>
  </si>
  <si>
    <t>713kot041</t>
  </si>
  <si>
    <t>Izolační pouzdro na pryžový kompenzátor DN150; snímatelné</t>
  </si>
  <si>
    <t>dle velikosti použitého kompenzátoru puzdra na přírubové spoje/klapky</t>
  </si>
  <si>
    <t>713kot042</t>
  </si>
  <si>
    <t>Izolační pouzdro pro vyvažovací ventil DN32; snímatelné</t>
  </si>
  <si>
    <t>713kot043</t>
  </si>
  <si>
    <t>Izolační pouzdro pro vyvažovací ventil DN50; snímatelné</t>
  </si>
  <si>
    <t>713kot044</t>
  </si>
  <si>
    <t>Izolační pouzdro pro vyvažovací ventil DN100; snímatelné</t>
  </si>
  <si>
    <t>713kot045</t>
  </si>
  <si>
    <t>Izolační pouzdro pro vyvažovací ventil DN125; snímatelné</t>
  </si>
  <si>
    <t>713kot046</t>
  </si>
  <si>
    <t>Izolační pouzdro pro dvoucestný ventil DN150; snímatelné</t>
  </si>
  <si>
    <t>713kot047</t>
  </si>
  <si>
    <t>Izolační pouzdro pro trojcestný ventil DN25; snímatelné</t>
  </si>
  <si>
    <t>713kot049</t>
  </si>
  <si>
    <t>Izolační pouzdro pro trojcestný ventil DN100; snímatelné</t>
  </si>
  <si>
    <t>713kot050</t>
  </si>
  <si>
    <t>Izolační pouzdro pro trojcestný ventil DN125; snímatelné</t>
  </si>
  <si>
    <t>998731101</t>
  </si>
  <si>
    <t>Přesun hmot pro kotelny, výšky do 6 m</t>
  </si>
  <si>
    <t>731kot001</t>
  </si>
  <si>
    <t>Montáž kondenzačních kotlů stacionárních do výkonu 1300 kW, včetně kompletace</t>
  </si>
  <si>
    <t>731kot002a</t>
  </si>
  <si>
    <t>Montáž hořáků lowNOx, dvoupalinových, výkon hořáku do 1300 kW</t>
  </si>
  <si>
    <t>731kot002b</t>
  </si>
  <si>
    <t>Montáž hořáků lowNOx, ZP, výkon hořáku do 1280 kW</t>
  </si>
  <si>
    <t>731kot003</t>
  </si>
  <si>
    <t>Montáž neutralizačního boxu</t>
  </si>
  <si>
    <t>731kot004</t>
  </si>
  <si>
    <t>Komplet kondenzačních kotlů, hořáků a neutralizačních boxů; 3x1280 kWt</t>
  </si>
  <si>
    <t>Kondenzační kotel</t>
  </si>
  <si>
    <t>1x kombinovaný hořák spalující ZP/ELTO v čele kotle</t>
  </si>
  <si>
    <t>2x hořák spalující ZP v čele kotle</t>
  </si>
  <si>
    <t>Vstupní tlak plynu do regualční řady hořáku v rozmezí 85-100 kPa</t>
  </si>
  <si>
    <t>Výkon kondenzačního kotle/provozní výkon hořáku 1280 kW</t>
  </si>
  <si>
    <t>Normovaný stupeň využití 95% při 75/60 °C</t>
  </si>
  <si>
    <t>Max provozní tlak 6 bar, max teplota 100 °C</t>
  </si>
  <si>
    <t>Rozměry cca (VxŠxD): 1676x1250x3543 mm</t>
  </si>
  <si>
    <t>Hmotnost cca 2185 kg</t>
  </si>
  <si>
    <t>Garance parametru emisí NOx 100 mg</t>
  </si>
  <si>
    <t>Včetně hlídače tlaku spalin, omezovače stavu vody, max. a min. tlaků a manostatů</t>
  </si>
  <si>
    <t>Včetně základní MaR (1x hlavní kaskádová, 2x podružná)</t>
  </si>
  <si>
    <t>Včetně vrtání hořákové desky</t>
  </si>
  <si>
    <t>Včetně neutralizačního boxu</t>
  </si>
  <si>
    <t>Včetně kontroly před uvedením do provozu</t>
  </si>
  <si>
    <t>Včetně uvedení do provozu</t>
  </si>
  <si>
    <t>Včetně dopravy</t>
  </si>
  <si>
    <t>731kot006a</t>
  </si>
  <si>
    <t>Hlukový tlumič na hořák, pojízdný, útlum min 10 dB, včetně prodloužených nožek</t>
  </si>
  <si>
    <t>731kot006b</t>
  </si>
  <si>
    <t>Hlukový tlumič na kombinovaný hořák, pojízdný, útlum min 10 dB, včetně prodloužených nožek</t>
  </si>
  <si>
    <t>731kot005</t>
  </si>
  <si>
    <t>Komplet odkouření kondenzačních kotlů, včetně tlumičů hluku a dopravy</t>
  </si>
  <si>
    <t>Včetně dopravy, montáže a pomocného materiálu</t>
  </si>
  <si>
    <t>Včetně revizní zprávy</t>
  </si>
  <si>
    <t>Přetlakový systém, do 5 kPa, 600 °C</t>
  </si>
  <si>
    <t>Těsnění kov na kov</t>
  </si>
  <si>
    <t>Včetně tvarovek, nahlížecích otvorů a otvorů pro odvěr vzorků, vybavení dle ČSN 73 4201</t>
  </si>
  <si>
    <t>Celková výška odkouření do 30 m</t>
  </si>
  <si>
    <t>kotel 1.01a</t>
  </si>
  <si>
    <t>Třívrstvý nerezový kouřovod DN400, s těsněním, izolace tl. 50 mm</t>
  </si>
  <si>
    <t>1x Tlumič hluku resonanční, vnitřní průměr 400mm, vnější průměr 1000/800 mm, délka 3500 mm</t>
  </si>
  <si>
    <t>hrdla axiálně-axiálně, neizolované rezonanční komory, vč. tlumícího jádra a odvodu kondenzátu</t>
  </si>
  <si>
    <t>1x Tlumič hluku absorpční, vnitřní průměr 400 mm, vnější průměr 675 mm, délka 1720 mm</t>
  </si>
  <si>
    <t>hrdla axiálně-axiálně, absorbér nehořlavá minerální vlna, děrovaný plech a krycí fleec</t>
  </si>
  <si>
    <t>Komínová vložka DN400, jednovrstvá</t>
  </si>
  <si>
    <t>kotel 1.01b</t>
  </si>
  <si>
    <t>1x Tlumič hluku resonanční,  vnitřní průměr 400mm, vnější průměr 1000/800 mm, délka 3500 mm</t>
  </si>
  <si>
    <t>kotel 1.01c</t>
  </si>
  <si>
    <t>998732101</t>
  </si>
  <si>
    <t>Přesun hmot pro strojovny, výšky do 6 m</t>
  </si>
  <si>
    <t>732kot001</t>
  </si>
  <si>
    <t>Montáž expazního systému automatického (řídící jednotka, přídavná expanzní nádrž 4 m3)</t>
  </si>
  <si>
    <t>732kot002</t>
  </si>
  <si>
    <t>Montáž nádoby expanzní tlakové o objemu 200 l</t>
  </si>
  <si>
    <t>732kot003</t>
  </si>
  <si>
    <t>Montáž expanzní nádoby tlakové průtočné o objemu 300 l</t>
  </si>
  <si>
    <t>732kot004</t>
  </si>
  <si>
    <t>Montáž úpravny vody</t>
  </si>
  <si>
    <t>732kot005</t>
  </si>
  <si>
    <t>Montáž čerpadel oběhových spirálních</t>
  </si>
  <si>
    <t>732kot006</t>
  </si>
  <si>
    <t>Montáž deskového výměníku o výkonu 1000 kW, včetně montáže izolace</t>
  </si>
  <si>
    <t>732kot007</t>
  </si>
  <si>
    <t>Montáž vyrovnávacího zásobníku TV, včetně izolace, objem zásobníku 6 m3</t>
  </si>
  <si>
    <t>732kot008</t>
  </si>
  <si>
    <t>Montáž zásobníku pro předehřev TV stávajícím solárním systémem, objem zásobníku 2 m3</t>
  </si>
  <si>
    <t>732kot009</t>
  </si>
  <si>
    <t>Expanzí automat pro udržování tlaku v otopné soustavě, automatické doplňování a odplynění dvoučerpadlový, 600 kPa, včetně řídící jednotky, 230 V/50 Hz 2,2 kW</t>
  </si>
  <si>
    <t>732kot010</t>
  </si>
  <si>
    <t>Základní beztlaká vyrovnávací nádoba, objem 4 m3, rozměry cca d1500 mm, výška 3160 mm včetně připojovací soupravy s uzavíracími ventily</t>
  </si>
  <si>
    <t>732kot011</t>
  </si>
  <si>
    <t>Automatická úpravna vody, kabinetní provedení, včetně změkčovacího filtru, dávkovacího čerpadla solné nádrže (a první dávky reg. soli), elmag. ventilu a potrubního oddělovače</t>
  </si>
  <si>
    <t>Objem změkčené vody mezi regeneracemi 22 m3</t>
  </si>
  <si>
    <t>Max průtok 2 m3/hod</t>
  </si>
  <si>
    <t>230 V/50 Hz 20 W</t>
  </si>
  <si>
    <t>Rozměry cca (ŠxHxV) 1100x500x1200 mm</t>
  </si>
  <si>
    <t>732kot012</t>
  </si>
  <si>
    <t>Nádoba expanzní membránová objem 200 l, 6 bar</t>
  </si>
  <si>
    <t>732kot013</t>
  </si>
  <si>
    <t>Nádoba expanzní půtočná tlaková, 300 l, 10 bar, s vakem, připojení DN80/PN16</t>
  </si>
  <si>
    <t>732kot014</t>
  </si>
  <si>
    <t>Deskový výměník topná voda/teplá voda, cenonerezový spojovaný natavením; 1000 kW</t>
  </si>
  <si>
    <t>Primár 70/50 °C, PN16, dp= max 15 kPa</t>
  </si>
  <si>
    <t>Sekundár 65/10 °C, PN10, dp= max 10 kPa</t>
  </si>
  <si>
    <t>Celonerezový (desky, připojení, obruby, spojovací materiál)</t>
  </si>
  <si>
    <t>Včetně izolace</t>
  </si>
  <si>
    <t>732kot015</t>
  </si>
  <si>
    <t>Vyrovnávací nádrž o objemu 6000 l, 10 bar, včetně horčíkové anody, vypouštění a nahlížecího otvoru včetně izolace; ocel s povrchovou úpravou pro styk s pitnou vodou</t>
  </si>
  <si>
    <t>Ohřev TV pomocí externího zdroje</t>
  </si>
  <si>
    <t>732kot016</t>
  </si>
  <si>
    <t>Zásobník pro předehřev TV sol. systémem; objem 2000 l, 10 bar, včetně revizního otvoru magnéziové anody a izolace; ocel s povrchovou úpravou pro styk s pitnou vodou</t>
  </si>
  <si>
    <t>732kot017</t>
  </si>
  <si>
    <t>Oběhové čerpadlo zdvojené DN80 s el. řízenými otáčkami; přírubové; PN16; 3x400 V/50 Hz 2x4 kW pracovní bod: 58,0 m3/hod, H= 13 m</t>
  </si>
  <si>
    <t>732kot018</t>
  </si>
  <si>
    <t>Oběhové čerpadlo zdvojené DN80 s el. řízenými otáčkami; přírubové; PN16; 3x400 V/50 Hz 2x11 kW pracovní bod: 55,9 m3/hod, H= 24 m</t>
  </si>
  <si>
    <t>732kot019</t>
  </si>
  <si>
    <t>Oběhové čerpadlo zdvojené DN65 s el. řízenými otáčkami; přírubové; PN10; 230 V/50 Hz 1409 W pracovní bod: 34,4 m3/hod, H= 7,5 m</t>
  </si>
  <si>
    <t>732kot021</t>
  </si>
  <si>
    <t>Oběhové čerpadlo DN32 s el. řízenými otáčkami; přírubové; PN10; 230 V/50 Hz 103 W pracovní bod: 2,15 m3/hod, H= 7,5 m</t>
  </si>
  <si>
    <t>732kot022</t>
  </si>
  <si>
    <t>Oběhové čerpadlo DN32 s el. řízenými otáčkami; přírubové; PN10; 230 V/50 Hz 103 W pracovní bod: 2,88 m3/hod, H= 6,0 m</t>
  </si>
  <si>
    <t>732kot023</t>
  </si>
  <si>
    <t>Oběhové čerpadlo nerezové DN50 s el. řízenými otáčkami; přírubové; PN10; 230 V/50 Hz 249 W pracovní bod: 15,7 m3/hod, H= 2,5 m</t>
  </si>
  <si>
    <t>732kot024</t>
  </si>
  <si>
    <t>Oběhové čerpadlo nerezové DN65 s el. řízenými otáčkami; přírubové; PN10; 230 V/50 Hz 1377 W jmenovitý pracovní bod: 28,4 m3/hod, H= 10,1 m</t>
  </si>
  <si>
    <t>732kot025</t>
  </si>
  <si>
    <t>Oběhové čerpadlo nerezové DN50 s el. řízenými otáčkami; přírubové; PN10; 230 V/50 Hz 150 W pracovní bod: 2,7 m3/hod, H= 5,5 m</t>
  </si>
  <si>
    <t>732kot026</t>
  </si>
  <si>
    <t>Oběhové čerpadlo DN100 s el. řízenými otáčkami; přírubové; PN16; 230 V/50 Hz max 1370 W pracovní  bod: 37 až 44 m3/hod, H= 4,5 m</t>
  </si>
  <si>
    <t>732kot027</t>
  </si>
  <si>
    <t>Oběhové čerpadlo DN40 s el. řízenými otáčkami; přírubové; PN10; 230 V/50 Hz max 250 W pracovní  bod: 21 m3/hod, H= 2,5 m</t>
  </si>
  <si>
    <t>732kot028</t>
  </si>
  <si>
    <t>Rozdělovač TV, DN200, vstup DN100; výstupy DN40, DN50, DN100; délka cca 1200 mm; včetně izolace  a montážního materiálu; včetně detailního návrhu a montáže</t>
  </si>
  <si>
    <t>732kot029</t>
  </si>
  <si>
    <t>Sběrač cirkulace, DN200, vstup DN80; výstupy DN32, DN32, DN80; délka cca 1200 mm; včetně izolace a montážního materiálu; včetně detailního návrhu a montáže</t>
  </si>
  <si>
    <t>732kot030</t>
  </si>
  <si>
    <t xml:space="preserve">Akumulační nádrž, objem vody min. 10 m včetně stratifikační vestavby 2x jímky pro čidla MaR a dopravy a </t>
  </si>
  <si>
    <t>Odvzdušnění DN40</t>
  </si>
  <si>
    <t>Odkalení/vypouštění DN50</t>
  </si>
  <si>
    <t>Revizní a nahlížecí otvor 420x350 mm</t>
  </si>
  <si>
    <t>2x Hrdlo příruba DN 80</t>
  </si>
  <si>
    <t>Průměr cca 2500 mm</t>
  </si>
  <si>
    <t>Výška cca 4700 mm</t>
  </si>
  <si>
    <t>Včetně stratifikační vestavby</t>
  </si>
  <si>
    <t>732kot031</t>
  </si>
  <si>
    <t>Izolace akumulační nádrže o objemu 10 m3  2x tl. 100 mm; včetně oplechování a montáže</t>
  </si>
  <si>
    <t>732kot032</t>
  </si>
  <si>
    <t>Hydraulický vyrovnávač dynamických tlaků DN200 (připojení) včetně montáže a izolace</t>
  </si>
  <si>
    <t>998733101</t>
  </si>
  <si>
    <t>Přesun hmot pro rozvody potrubí, výšky do 6 m</t>
  </si>
  <si>
    <t>733kot001</t>
  </si>
  <si>
    <t>Potrubí pro odvod kondenzátu, odkal pojistných ventilů; po napojení na stávající kanalizaci, potrubí PP do DN80 včetně tvarovek</t>
  </si>
  <si>
    <t>733111116</t>
  </si>
  <si>
    <t>Potrubí závit. bezešvé běžné v kotelnách DN 32</t>
  </si>
  <si>
    <t>733111117</t>
  </si>
  <si>
    <t>Potrubí závit. bezešvé běžné v kotelnách DN 40</t>
  </si>
  <si>
    <t>733111118R00</t>
  </si>
  <si>
    <t>Potrubí závit. bezešvé běžné v kotelnách DN 50</t>
  </si>
  <si>
    <t>POL1_</t>
  </si>
  <si>
    <t>733121222</t>
  </si>
  <si>
    <t>Potrubí hladké bezešvé v kotelnách D 76 x 3,2 mm</t>
  </si>
  <si>
    <t>733121225</t>
  </si>
  <si>
    <t>Potrubí hladké bezešvé v kotelnách D 89 x 3,6 mm</t>
  </si>
  <si>
    <t>733121228</t>
  </si>
  <si>
    <t>Potrubí hladké bezešvé v kotelnách D 108 x 4,0 mm</t>
  </si>
  <si>
    <t>733121232</t>
  </si>
  <si>
    <t>Potrubí hladké bezešvé v kotelnách D 133 x 4,5 mm</t>
  </si>
  <si>
    <t>733121235</t>
  </si>
  <si>
    <t>Potrubí hladké bezešvé v kotelnách D 159 x 4,5 mm</t>
  </si>
  <si>
    <t>733121239</t>
  </si>
  <si>
    <t>Potrubí hladké bezešvé v kotelnách D 219 x 6,3 mm</t>
  </si>
  <si>
    <t>733121244</t>
  </si>
  <si>
    <t>Potrubí hladké bezešvé v kotelnách D 273 x 7,0 mm</t>
  </si>
  <si>
    <t>12730245</t>
  </si>
  <si>
    <t>Trubka nerez bezešvá 33,7 x 2 mm</t>
  </si>
  <si>
    <t>SPCM</t>
  </si>
  <si>
    <t>12730253</t>
  </si>
  <si>
    <t>Trubka nerez bezešvá 60,3 x 3,2 mm</t>
  </si>
  <si>
    <t>12730254</t>
  </si>
  <si>
    <t>Trubka nerez bezešvá 63,5 x 3,2 mm</t>
  </si>
  <si>
    <t>12730260</t>
  </si>
  <si>
    <t>Trubka nerez bezešvá 88,9 x 3,2 mm</t>
  </si>
  <si>
    <t>73312730263</t>
  </si>
  <si>
    <t>Trubka nerez bezešvá 114,3 x 3,6 mm</t>
  </si>
  <si>
    <t>230140021</t>
  </si>
  <si>
    <t>Montáž trubek z nerez.oceli tř.17, 32 x 3</t>
  </si>
  <si>
    <t>230140043</t>
  </si>
  <si>
    <t>Montáž trubek z nerez.oceli tř.17, 76 x 4</t>
  </si>
  <si>
    <t>230140049</t>
  </si>
  <si>
    <t>Montáž trubek z nerez.oceli tř.17, 89 x 4</t>
  </si>
  <si>
    <t>230140063</t>
  </si>
  <si>
    <t>Montáž trubek z nerez.oceli tř.17, 133 x 4</t>
  </si>
  <si>
    <t>230032024</t>
  </si>
  <si>
    <t>Montáž přírubových spojů do PN 16, DN 25</t>
  </si>
  <si>
    <t>230032028</t>
  </si>
  <si>
    <t>Montáž přírubových spojů do PN 16, DN 65</t>
  </si>
  <si>
    <t>230032029</t>
  </si>
  <si>
    <t>Montáž přírubových spojů do PN 16, DN 80</t>
  </si>
  <si>
    <t>230032030</t>
  </si>
  <si>
    <t>Montáž přírubových spojů do PN 16, DN 100</t>
  </si>
  <si>
    <t>230032031</t>
  </si>
  <si>
    <t>Montáž přírubových spojů do PN 16, DN 125</t>
  </si>
  <si>
    <t>230032032</t>
  </si>
  <si>
    <t>Montáž přírubových spojů do PN 16, DN 150</t>
  </si>
  <si>
    <t>230032033</t>
  </si>
  <si>
    <t>Montáž přírubových spojů do PN 16, DN 200</t>
  </si>
  <si>
    <t>31946404</t>
  </si>
  <si>
    <t>Příruba přivařovací s krkem PN 16  DN 25 mm</t>
  </si>
  <si>
    <t>31946408</t>
  </si>
  <si>
    <t>Příruba přivařovací s krkem PN 16  DN 65 mm</t>
  </si>
  <si>
    <t>31946409</t>
  </si>
  <si>
    <t>Příruba přivařovací s krkem PN 16  DN 80 mm</t>
  </si>
  <si>
    <t>31946410</t>
  </si>
  <si>
    <t>Příruba přivařovací s krkem PN 16  DN 100 mm</t>
  </si>
  <si>
    <t>31946411</t>
  </si>
  <si>
    <t>Příruba přivařovací s krkem PN 16  DN 125 mm</t>
  </si>
  <si>
    <t>31946412</t>
  </si>
  <si>
    <t>Příruba přivařovací s krkem PN 16  DN 150 mm</t>
  </si>
  <si>
    <t>31946413</t>
  </si>
  <si>
    <t>Příruba přivařovací s krkem PN 16  DN 200 mm</t>
  </si>
  <si>
    <t>733kot000</t>
  </si>
  <si>
    <t>Kotvící materiál (konzoly, podpěry, objímky); včetně montáže</t>
  </si>
  <si>
    <t>733kot002</t>
  </si>
  <si>
    <t>Varné tvarovky do DN250 (kolena 90°, oblouk 45°, redukce, Tkusy), včetně montáže</t>
  </si>
  <si>
    <t>998734101</t>
  </si>
  <si>
    <t>Přesun hmot pro armatury, výšky do 6 m</t>
  </si>
  <si>
    <t>734419111</t>
  </si>
  <si>
    <t>Montáž teploměru s pouzdrem nebo stonkem a jímkou</t>
  </si>
  <si>
    <t>230038212</t>
  </si>
  <si>
    <t>Montáž přírub. armatur, 2 příruby, PN 16, DN 20</t>
  </si>
  <si>
    <t>230038213</t>
  </si>
  <si>
    <t>Montáž přírub. armatur, 2 příruby, PN 16, DN 25</t>
  </si>
  <si>
    <t>230038216</t>
  </si>
  <si>
    <t>Montáž přírub. armatur, 2 příruby, PN 16, DN 50</t>
  </si>
  <si>
    <t>230038217</t>
  </si>
  <si>
    <t>Montáž přírub. armatur, 2 příruby, PN 16, DN 65</t>
  </si>
  <si>
    <t>734209103</t>
  </si>
  <si>
    <t>Montáž armatur závitových,s 1závitem, G 1/2</t>
  </si>
  <si>
    <t>230038218</t>
  </si>
  <si>
    <t>Montáž přírub. armatur, 2 příruby, PN 16, DN 80</t>
  </si>
  <si>
    <t>230038219</t>
  </si>
  <si>
    <t>Montáž přírub. armatur, 2 příruby, PN 16, DN 100</t>
  </si>
  <si>
    <t>230038220</t>
  </si>
  <si>
    <t>Montáž přírub. armatur, 2 příruby, PN 16, DN 125</t>
  </si>
  <si>
    <t>230038221</t>
  </si>
  <si>
    <t>Montáž přírub. armatur, 2 příruby, PN 16, DN 150</t>
  </si>
  <si>
    <t>230038222</t>
  </si>
  <si>
    <t>Montáž přírub. armatur, 2 příruby, PN 16, DN 200</t>
  </si>
  <si>
    <t>734kotM3a</t>
  </si>
  <si>
    <t>Montáž přírub. armatur, 3 příruby, PN 16, DN 25</t>
  </si>
  <si>
    <t>734kotM3c</t>
  </si>
  <si>
    <t>Montáž přírub. armatur, 3 příruby, PN 16, DN 100</t>
  </si>
  <si>
    <t>734kotM3d</t>
  </si>
  <si>
    <t>Montáž přírub. armatur, 3 příruby, PN 16, DN 125</t>
  </si>
  <si>
    <t>734209114</t>
  </si>
  <si>
    <t>Montáž armatur závitových,se 2závity, G 3/4</t>
  </si>
  <si>
    <t>734209113</t>
  </si>
  <si>
    <t>Montáž armatur závitových,se 2závity, G 1/2</t>
  </si>
  <si>
    <t>734209116</t>
  </si>
  <si>
    <t>Montáž armatur závitových,se 2závity, G 5/4</t>
  </si>
  <si>
    <t>734209117</t>
  </si>
  <si>
    <t>Montáž armatur závitových,se 2závity, G 6/4</t>
  </si>
  <si>
    <t>734209118</t>
  </si>
  <si>
    <t>Montáž armatur závitových,se 2závity, G 2</t>
  </si>
  <si>
    <t>734kot002</t>
  </si>
  <si>
    <t>Montáž pojistného vedtilu do DN65</t>
  </si>
  <si>
    <t>734jkot003</t>
  </si>
  <si>
    <t>Tlakoměr deformační, 0-6 bar, včetně kondenzační smyčky, kulového kohoutu a montáže</t>
  </si>
  <si>
    <t>734kot003b</t>
  </si>
  <si>
    <t>Tlakoměr deformační, 0-10 bar, včetně kondenzační smyčky, kulového kohoutu a montáže</t>
  </si>
  <si>
    <t>38832213</t>
  </si>
  <si>
    <t>Teploměr nerezový TR 100, délka stonku 160 mm</t>
  </si>
  <si>
    <t>38832943</t>
  </si>
  <si>
    <t>Jímka teploměrová dl. 165 mm chromovaná</t>
  </si>
  <si>
    <t>734kotMT2</t>
  </si>
  <si>
    <t>Modul napájení pro měřič tepla; 230 V</t>
  </si>
  <si>
    <t>734kotMT3</t>
  </si>
  <si>
    <t>Mbus modul pro měřič tepla</t>
  </si>
  <si>
    <t>734kotMT4</t>
  </si>
  <si>
    <t>Teplotní čidla pro měřič tepla, včetně mosazné jímky d6 mm, 85 mm</t>
  </si>
  <si>
    <t>734kotMT1a</t>
  </si>
  <si>
    <t>Měřič tepla přírubový DN20; Qp=2,5 m3/h, délka 130 mm, PN min 16</t>
  </si>
  <si>
    <t>734kotMT1c</t>
  </si>
  <si>
    <t>Měřič tepla přírubový DN50; Qp=15 m3/h, délka 270 mm, PN min 16</t>
  </si>
  <si>
    <t>734kotMT1d</t>
  </si>
  <si>
    <t>Měřič tepla přírubový DN80; Qp=40 m3/h, délka 300 mm, PN min 16</t>
  </si>
  <si>
    <t>734kotMT1e</t>
  </si>
  <si>
    <t>Měřič tepla přírubový DN80; Qp=40 m3/h, délka 300 mm, PN min 16, provedení do přívodu</t>
  </si>
  <si>
    <t>734kotMT1f</t>
  </si>
  <si>
    <t>Měřič tepla přírubový DN100; Qp=60 m3/h, délka 360 mm, PN min 16</t>
  </si>
  <si>
    <t>734kotV1</t>
  </si>
  <si>
    <t>Vodoměr přírubový DN50, na studenou vodu, vodorovná montáž, včetně Mbus modulu</t>
  </si>
  <si>
    <t>734kotON</t>
  </si>
  <si>
    <t>Odvzdušňovací nádoba DN100, včetně montáže</t>
  </si>
  <si>
    <t>734kot004a</t>
  </si>
  <si>
    <t>Pojistný ventil DN32/40, pot=10 bar, pro ohřev TV</t>
  </si>
  <si>
    <t>734kot004b</t>
  </si>
  <si>
    <t>Pojistný ventil DN50/65, pot= 6 bar, přírubový, pro topení</t>
  </si>
  <si>
    <t>734kot004c</t>
  </si>
  <si>
    <t>Pojistný ventil DN20/25,pot= 10 bar, pro výměník solárního systému</t>
  </si>
  <si>
    <t>734kot005</t>
  </si>
  <si>
    <t>Ventil odvzdušňovací automatický DN15</t>
  </si>
  <si>
    <t>734kot006</t>
  </si>
  <si>
    <t>Kohout kulový vypouštěcí DN15</t>
  </si>
  <si>
    <t>734kot007</t>
  </si>
  <si>
    <t>Kulový kohout DN15, závitový</t>
  </si>
  <si>
    <t>734kot008</t>
  </si>
  <si>
    <t>Kulový kohout DN20, včetně zátky</t>
  </si>
  <si>
    <t>z toho 4 ks s atestem pro styk s pitnou vodou</t>
  </si>
  <si>
    <t>734kot011</t>
  </si>
  <si>
    <t>Kulový kohout DN32, závitový</t>
  </si>
  <si>
    <t>734kot013</t>
  </si>
  <si>
    <t>Kulový kohout DN40, závitový</t>
  </si>
  <si>
    <t>734kot014</t>
  </si>
  <si>
    <t>Kulový kohout DN50, závitový</t>
  </si>
  <si>
    <t>734kot010</t>
  </si>
  <si>
    <t>Zpětná klapka závitová DN25</t>
  </si>
  <si>
    <t>734kot015</t>
  </si>
  <si>
    <t>Zpětná klapka závitová DN40</t>
  </si>
  <si>
    <t>734kot016</t>
  </si>
  <si>
    <t>Filtr závitový DN40</t>
  </si>
  <si>
    <t>734kot017</t>
  </si>
  <si>
    <t>Pryžový kompenzátor DN 40, závitový</t>
  </si>
  <si>
    <t>734kot018</t>
  </si>
  <si>
    <t>Vyvažovací ventil závitový DN32, Kvs=19,45 m3/hod; včetně sady měřících ventilků</t>
  </si>
  <si>
    <t>734kot019</t>
  </si>
  <si>
    <t>Trojcestný směšovací ventil přírubový, DN25, PN16, Kvs= 10 m3/hod, vč. servopohonu 0-10 V, 24 V; bez požadavku na havarijní funkci</t>
  </si>
  <si>
    <t>734kot020</t>
  </si>
  <si>
    <t>Trojcestný směšovací ventil přírubový, DN100, PN16, Kvs= 160 m3/hod, vč. servopohonu 0-10 V, 24 V; bez požadavku na havarijní funkci</t>
  </si>
  <si>
    <t>734kot021</t>
  </si>
  <si>
    <t>Trojcestný směšovací ventil přírubový, DN125, PN16, Kvs= 250 m3/hod, vč. servopohonu 0-10 V, 24 V; bez požadavku na havarijní funkci</t>
  </si>
  <si>
    <t>734kot022</t>
  </si>
  <si>
    <t>Dvoucestný regulační ventil přírubový, DN150, PN16, Kvs= 360 m3/hod, vč. servopohonu 0-10 V, 24 V; bez požadavku na havarijní funkci</t>
  </si>
  <si>
    <t>734kot023</t>
  </si>
  <si>
    <t>Uzavírací klapka mezipřírubová DN65, ruční</t>
  </si>
  <si>
    <t>z toho 3 ks s atestem pro styk s pitnou vodou</t>
  </si>
  <si>
    <t>734kot024</t>
  </si>
  <si>
    <t>Uzavírací klapka mezipřírubová DN80, ruční</t>
  </si>
  <si>
    <t>z toho 15 ks s atestem pro styk s pitnou vodou</t>
  </si>
  <si>
    <t>734kot024a</t>
  </si>
  <si>
    <t>Uzavírací klapka mezipřírubová DN80  včetně servopohonu otevřeno/zavřeno 230 V; bez požadavku na havarijní funkci</t>
  </si>
  <si>
    <t>Kalkul</t>
  </si>
  <si>
    <t>734kot025</t>
  </si>
  <si>
    <t>Uzavírací klapka mezipřírubová DN100, ruční</t>
  </si>
  <si>
    <t>z toho 2 ks s atestem pro styk s pitnou vodou</t>
  </si>
  <si>
    <t>734kot026</t>
  </si>
  <si>
    <t>Uzavírací klapka mezipřírubová DN125, ruční</t>
  </si>
  <si>
    <t>734kot027</t>
  </si>
  <si>
    <t>Uzavírací klapka mezipřírubová DN125, včetně servopohonu otevřeno/zavřeno 230 V; bez požadavku na havarijní funkci</t>
  </si>
  <si>
    <t>734kot028</t>
  </si>
  <si>
    <t>Uzavírací klapka mezipřírubová DN150, ruční</t>
  </si>
  <si>
    <t>734kot029</t>
  </si>
  <si>
    <t>Uzavírací klapka mezipřírubová DN200, ruční</t>
  </si>
  <si>
    <t>734kot030</t>
  </si>
  <si>
    <t>Filtr přírubový DN80, PN16, s vypouštěním/odkalením</t>
  </si>
  <si>
    <t>z toho 1 ks s atestem pro styk s pitnou vodou</t>
  </si>
  <si>
    <t>734kot031</t>
  </si>
  <si>
    <t>Filtr přírubový DN125, PN16, s vypouštěním/odkalením</t>
  </si>
  <si>
    <t>734kot032</t>
  </si>
  <si>
    <t>Filtr přírubový DN150, PN16, s vypouštěním/odkalením</t>
  </si>
  <si>
    <t>734kot033</t>
  </si>
  <si>
    <t>Zpětná klapka přírubová DN65, PN16, s pružinou</t>
  </si>
  <si>
    <t>734kot034</t>
  </si>
  <si>
    <t>Zpětná klapka přírubová DN80, PN16, s pružinou</t>
  </si>
  <si>
    <t>z toho 5 ks s atestem pro styk s pitnou vodou</t>
  </si>
  <si>
    <t>734kot035</t>
  </si>
  <si>
    <t>Zpětná klapka přírubová DN100, PN16, s pružinou</t>
  </si>
  <si>
    <t>734kot036</t>
  </si>
  <si>
    <t>Zpětná klapka přírubová DN125, PN16, s pružinou</t>
  </si>
  <si>
    <t>734kot037</t>
  </si>
  <si>
    <t>Zpětná klapka přírubová DN150, PN16, s pružinou</t>
  </si>
  <si>
    <t>734kot038</t>
  </si>
  <si>
    <t>Pryžový kompenzátor DN125, přírubový</t>
  </si>
  <si>
    <t>734kot039</t>
  </si>
  <si>
    <t>Pryžový kompenzátor DN150, přírubový</t>
  </si>
  <si>
    <t>734kot040</t>
  </si>
  <si>
    <t>Vyvažovací ventil přírubový DN50, Kvs= 36 m3/hod; včetně sady měřících ventilků</t>
  </si>
  <si>
    <t>734kot041</t>
  </si>
  <si>
    <t>Vyvažovací ventil přírubový DN100, Kvs= 201 m3/hod; včetně sady měřících ventilků</t>
  </si>
  <si>
    <t>734kot042</t>
  </si>
  <si>
    <t>Vyvažovací ventil přírubový DN125, Kvs= 293 m3/hod; včetně sady měřících ventilků</t>
  </si>
  <si>
    <t>783kot001</t>
  </si>
  <si>
    <t>Mechanické očištění natíraného potrubí</t>
  </si>
  <si>
    <t>783kot002</t>
  </si>
  <si>
    <t>Nátěr syntetický potrubí do DN150; základní 2x</t>
  </si>
  <si>
    <t>783kot003</t>
  </si>
  <si>
    <t>Nátěr syntetický potrubí do DN250; základní 2x</t>
  </si>
  <si>
    <t>vnkot001</t>
  </si>
  <si>
    <t>Mimostaveništní doprava</t>
  </si>
  <si>
    <t>vnkot002</t>
  </si>
  <si>
    <t>Orientační štítky</t>
  </si>
  <si>
    <t>vnkot003</t>
  </si>
  <si>
    <t>Drobná stavební přípomoc</t>
  </si>
  <si>
    <t>hod</t>
  </si>
  <si>
    <t>vnkot004</t>
  </si>
  <si>
    <t>Drobné prostupy stavebními konstrukcemi, včetně zapravení</t>
  </si>
  <si>
    <t>vnkot005</t>
  </si>
  <si>
    <t>Protipožární pěna pro utěsnění prostupů požárně dělící konstrukcí; vč. balení protipožárních štítků</t>
  </si>
  <si>
    <t>vnkot006</t>
  </si>
  <si>
    <t>Pronájem montážních kostek</t>
  </si>
  <si>
    <t>den</t>
  </si>
  <si>
    <t>vnkot007</t>
  </si>
  <si>
    <t>Odvoz a ekologická likvidace odpadu; včetně poplatku za skládku</t>
  </si>
  <si>
    <t>vnkot008</t>
  </si>
  <si>
    <t>Napuštění a odvdušnění systému</t>
  </si>
  <si>
    <t>vnkot010</t>
  </si>
  <si>
    <t>Topná zkouška</t>
  </si>
  <si>
    <t>vnkot011</t>
  </si>
  <si>
    <t>Tlaková zkouška</t>
  </si>
  <si>
    <t>vnkot012</t>
  </si>
  <si>
    <t>Regulace průtoku na vyvažovacích ventilech</t>
  </si>
  <si>
    <t>vnkot013</t>
  </si>
  <si>
    <t>Pronájem jeřábu</t>
  </si>
  <si>
    <t>vnkot014</t>
  </si>
  <si>
    <t>Uvedení kotle a hořáku do provozu (servisní technik) - součást dodávky zdoje tepla</t>
  </si>
  <si>
    <t>POL1_9</t>
  </si>
  <si>
    <t>vnkot015</t>
  </si>
  <si>
    <t>Uvedení automatického expanzního systému do provozu (servisní technik)</t>
  </si>
  <si>
    <t>vnkot016</t>
  </si>
  <si>
    <t>Řešení provizorních propojů technologie pro zabezpečení minimální odstávky zdroje tepla</t>
  </si>
  <si>
    <t>Potrubí hladké bezešvé v kotelnách do 89 x 3,6 mm včetně tvarovek; dodávka+montáž; do 130 m</t>
  </si>
  <si>
    <t>Včetně ručních uzavíracích armatur, min 4 ks do DN80</t>
  </si>
  <si>
    <t>Dopojení stávajícího výměníku pro ohřev TV</t>
  </si>
  <si>
    <t>Demontáž nevyhovujícího potrubí na straně topné vody</t>
  </si>
  <si>
    <t>vnkot017</t>
  </si>
  <si>
    <t>Potrubí pro připojení dvoupalinového hořáku na stávající rozvod s ELTO</t>
  </si>
  <si>
    <t>onkot001</t>
  </si>
  <si>
    <t>Koordinace mezi profesemi</t>
  </si>
  <si>
    <t>onkot002</t>
  </si>
  <si>
    <t>Kompletační činnost</t>
  </si>
  <si>
    <t>onkot003</t>
  </si>
  <si>
    <t>Revize zařízení</t>
  </si>
  <si>
    <t>onkot004</t>
  </si>
  <si>
    <t>Měření emisí</t>
  </si>
  <si>
    <t>onkot005</t>
  </si>
  <si>
    <t>Měření hluku</t>
  </si>
  <si>
    <t>onkot006</t>
  </si>
  <si>
    <t>Zkušební provoz, včetně seřízení zdroje</t>
  </si>
  <si>
    <t>onkot007</t>
  </si>
  <si>
    <t>Návrh a zhotovení provozního řádu Kotelny</t>
  </si>
  <si>
    <t>onkot008</t>
  </si>
  <si>
    <t>Provozní kniha kotlů</t>
  </si>
  <si>
    <t>d001</t>
  </si>
  <si>
    <t>Demontáže stávajícího potrubí a armatur</t>
  </si>
  <si>
    <t>733121210R00</t>
  </si>
  <si>
    <t>Potrubí hladké bezešvé v kotelnách D 22 x 2,6 mm</t>
  </si>
  <si>
    <t>733121216R00</t>
  </si>
  <si>
    <t>Potrubí hladké bezešvé v kotelnách D 44,5 x 2,6 mm</t>
  </si>
  <si>
    <t>Včetně tvarovek, zednických výpomocí a montáže</t>
  </si>
  <si>
    <t>733121222R00</t>
  </si>
  <si>
    <t>733121228R00</t>
  </si>
  <si>
    <t>733121239R00</t>
  </si>
  <si>
    <t>723000</t>
  </si>
  <si>
    <t>723001</t>
  </si>
  <si>
    <t>Plynoměr G250 s impulzy; DN100; PN16; Qmax=400 m3/hod; včetně přepočítavače a návarku pro čidlo T dodávka správce distribuční sítě</t>
  </si>
  <si>
    <t>723001a</t>
  </si>
  <si>
    <t>Modbus modul pro fakturační plynoměr</t>
  </si>
  <si>
    <t>723002</t>
  </si>
  <si>
    <t>Výměna plynoměru ve stávající regulační stanici plynu v kotelně</t>
  </si>
  <si>
    <t>723005</t>
  </si>
  <si>
    <t>Regulační řada hořáku; DN50, součást dodávky hořáku</t>
  </si>
  <si>
    <t>723006</t>
  </si>
  <si>
    <t>Montáž regulační řady</t>
  </si>
  <si>
    <t>723008</t>
  </si>
  <si>
    <t>Kulový kohout DN15; Plyn</t>
  </si>
  <si>
    <t>732008b</t>
  </si>
  <si>
    <t>Kulový kohout DN15; Plyn; vzorkovací</t>
  </si>
  <si>
    <t>723009</t>
  </si>
  <si>
    <t>Tlakoměr deformační 0-160 kPa; včetně kondenzační smyčky a kohoutu</t>
  </si>
  <si>
    <t>723010</t>
  </si>
  <si>
    <t>Montáž armatur plynovodních; do DN65</t>
  </si>
  <si>
    <t>783001</t>
  </si>
  <si>
    <t>Nátěr syntetický; potrubí do DN 200; provedení Z 1x + email 2x</t>
  </si>
  <si>
    <t>vn001</t>
  </si>
  <si>
    <t>Přesun hmot pro plynové instalace</t>
  </si>
  <si>
    <t>vn002</t>
  </si>
  <si>
    <t>vn004</t>
  </si>
  <si>
    <t>vn005</t>
  </si>
  <si>
    <t>vn006</t>
  </si>
  <si>
    <t>vn007</t>
  </si>
  <si>
    <t>vn008</t>
  </si>
  <si>
    <t>Vypuštění, napuštění a uvedení plynovodu do provozu</t>
  </si>
  <si>
    <t>vn009</t>
  </si>
  <si>
    <t>vn000a</t>
  </si>
  <si>
    <t>Vodivé propojení plynovodního potrubí a armatur</t>
  </si>
  <si>
    <t>on002</t>
  </si>
  <si>
    <t>on003</t>
  </si>
  <si>
    <t>on006</t>
  </si>
  <si>
    <t>Zkoušky a revize</t>
  </si>
  <si>
    <t>05001</t>
  </si>
  <si>
    <t>Krycí mřížka 1000x400 mm</t>
  </si>
  <si>
    <t>06001</t>
  </si>
  <si>
    <t>Kulisový tlumič hluku 1400x1000 mm, délka 1500 mm; 5x kulisa š. 200 mm, l. 1500 mm včetně náběhových a odtokových hran; útlum (frekvence v Hz: 32/63/125/250/500/1000/2000/4000/8000)</t>
  </si>
  <si>
    <t>8/12/21/35/55/69/57/44/19 dB</t>
  </si>
  <si>
    <t>06002</t>
  </si>
  <si>
    <t>Kulisový tlumič hluku 1000x400 mm, délka 1000 mm; 3x kulisa š. 200 mm, l. 1000 mm včetně náběhových a odtokových hran; útlum (frekvence v Hz: 32/63/125/250/500/1000/2000/4000/8000)</t>
  </si>
  <si>
    <t>3/4/8/16/26/34/29/24/14 dB</t>
  </si>
  <si>
    <t>Před objednáním přeměřit přesné rozměry stávajících otvorů na stavbě.</t>
  </si>
  <si>
    <t>06003</t>
  </si>
  <si>
    <t>Kulisový tlumič hluku 1250x630 mm, délka 1500 mm; 4xkulisa š. 200 mm, l. 1500 mm včetně náběhových a odtokových hran; útlum (frekvence v Hz: 32/63/125/250/500/1000/2000/4000/8000)</t>
  </si>
  <si>
    <t>6/8/15/26/41/52/44/34/16 dB</t>
  </si>
  <si>
    <t>Před objednáním přeměřit přesný rozměr stávajícího potrubí na stavbě.</t>
  </si>
  <si>
    <t>07001</t>
  </si>
  <si>
    <t>Protidešťová žaluzie se sítí proti hmyzu 1400x1000 mm</t>
  </si>
  <si>
    <t>12001</t>
  </si>
  <si>
    <t>Montáž VZT zařízení</t>
  </si>
  <si>
    <t>12002</t>
  </si>
  <si>
    <t>Ostatní a spojovací materiál (závěsy, těsnění, těsnicí pásky, navařovací trny,volné příruby,...)</t>
  </si>
  <si>
    <t>12007</t>
  </si>
  <si>
    <t>Zaregulování a uvedení do provozu</t>
  </si>
  <si>
    <t>12009</t>
  </si>
  <si>
    <t>Zaslepení odvodních větví na VZT jednotkách</t>
  </si>
  <si>
    <t>12003</t>
  </si>
  <si>
    <t>Drobná stavební výpomoc</t>
  </si>
  <si>
    <t xml:space="preserve">hod   </t>
  </si>
  <si>
    <t>POL99_8</t>
  </si>
  <si>
    <t>12004</t>
  </si>
  <si>
    <t>12005</t>
  </si>
  <si>
    <t>VN01</t>
  </si>
  <si>
    <t>Přesun hmot pro VZT</t>
  </si>
  <si>
    <t>VN04</t>
  </si>
  <si>
    <t>Ekologická likvidace odpadu</t>
  </si>
  <si>
    <t>VN061</t>
  </si>
  <si>
    <t>Pronájem montážních plošin</t>
  </si>
  <si>
    <t xml:space="preserve">den   </t>
  </si>
  <si>
    <t>VN08</t>
  </si>
  <si>
    <t>Pol_PLC1</t>
  </si>
  <si>
    <t>Řídicí systém BACnet IP, BACnet MS/TP, webserver - AI -31, BI-62, AO- 15, BO-30. Řídící systém musí být 100% kompatibilní se stávajícím systémem</t>
  </si>
  <si>
    <t>kpl</t>
  </si>
  <si>
    <t>Pol_PLC8</t>
  </si>
  <si>
    <t>7" 16:9 Dotykový displej, BACnet, web server</t>
  </si>
  <si>
    <t>IMP5000S</t>
  </si>
  <si>
    <t>Koncentrátor dat pro M-Bus (RS485 na IP), max. 100 M-Bus zařízení, 24 VAC napájení</t>
  </si>
  <si>
    <t>ZD2</t>
  </si>
  <si>
    <t>Napájecí zdroj 24VAC/200W</t>
  </si>
  <si>
    <t>SWITCH</t>
  </si>
  <si>
    <t>switch 6portový 10/100/1000Mbps</t>
  </si>
  <si>
    <t>ModBus</t>
  </si>
  <si>
    <t>Integrace kogeneřační jednotky včetně potřebného HW + SW pro její řízení a monitoring</t>
  </si>
  <si>
    <t>VF20-1B54NW</t>
  </si>
  <si>
    <t>Snímač teploty jímkový, NTC20k,  -25...130°C, ponor 50 mm, s  jímkou R 1/2"</t>
  </si>
  <si>
    <t>VF20-1B65NW</t>
  </si>
  <si>
    <t>Snímač teploty jímkový, NTC20k,  -25...130°C, ponor 150 mm, s  jímkou R 1/2"</t>
  </si>
  <si>
    <t>VF20-3B65NW</t>
  </si>
  <si>
    <t>Snímač teploty jímkový, NTC20k,  -25...130°C, ponor 300 mm, s jímkou R 1/2"</t>
  </si>
  <si>
    <t>AF20-B65</t>
  </si>
  <si>
    <t>Snímač teploty venkovní / prostorový, NTC20k, -30..60°C, IP65</t>
  </si>
  <si>
    <t>T7470A1009</t>
  </si>
  <si>
    <t>Snímač teploty prostorový, NTC20k, 6..40°C, IP30 (sada 5ks)</t>
  </si>
  <si>
    <t>LRNH31S42</t>
  </si>
  <si>
    <t>Snímač hladiny zaplavení, relé výstup 24VAC/6A</t>
  </si>
  <si>
    <t>DMP 331 110 6001 1 5 100 100 1</t>
  </si>
  <si>
    <t>Snímač tlaku, rozsah 0÷6bar, připojení 1/2", výstupní signál 4÷20 mA, napájení 24 VAC, vč. tlumiče tlakových rázů,</t>
  </si>
  <si>
    <t>IMIT BRC</t>
  </si>
  <si>
    <t>Příložný termostat s kolečkem se stupnicí v rozsahu od 20 - 90°C, vypínací nebo spínací kontakt, IP20, spínací diference: 8+-3K, 16 (2,5) A 250V ~ 50Hz</t>
  </si>
  <si>
    <t>ASIN ACU</t>
  </si>
  <si>
    <t>Ústředna detekce plynů, na DIN lištu, 8x detektor, výstup 4x, Čtyř-úrovňová  s pevným nastavením úrovní. 4 – 20 mA Proudový signál snímačů, pět reléových výstupů 10%/20%/40%/50% z rozsahu snímače</t>
  </si>
  <si>
    <t>plus chyba.</t>
  </si>
  <si>
    <t>GTC Metan</t>
  </si>
  <si>
    <t>Detektor úniku CH4, Napájení:  15 – 24VdcPříkon:  &lt; 3 VAVýstup:  4 – 20 mARozsah:  0 – 50 %DMV, LEL (dolní meze výbušnosti)Krytí:  IP 20, kalibrace</t>
  </si>
  <si>
    <t>GTE Oxid uhelnatý</t>
  </si>
  <si>
    <t>Detektor úniku CO, Senzor:  elektrochemickýNapájení:  15 – 24VdcPříkon:  &lt; 3 VAVýstup:  4 – 20 mARozsah:  0 – 240 ppmKrytí:  IP 20, kalibrace</t>
  </si>
  <si>
    <t>Pol__0018</t>
  </si>
  <si>
    <t>Návěští nevstupovat</t>
  </si>
  <si>
    <t>S1</t>
  </si>
  <si>
    <t>Průmyslový opticko / metalický ( Ethernet ) převodník, na lištu DIN, napájení 24VDC</t>
  </si>
  <si>
    <t>Pol__0020</t>
  </si>
  <si>
    <t>Příslušenství návarky,</t>
  </si>
  <si>
    <t>Kotel MTZ</t>
  </si>
  <si>
    <t>Součinnost při zprovoznění kotlů</t>
  </si>
  <si>
    <t>Rozvaděč RK</t>
  </si>
  <si>
    <t>Rozvaděč RK  - Rozvaděč oceloplechový volně stojící s podstavcem, svorkovnice nahoře, krytí IP 54, rozměry 800+1000x2000x400 (š x v x h), ochrana dle ČSN 33 2000-4-41 samočinným odpojením vadné části</t>
  </si>
  <si>
    <t>v 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100mm, přístroje se zkratovou odolností 10kA, vývody kabelů nahoru, přívod vrchem zhora, atd., zhotové dle ČSN EN 61 439</t>
  </si>
  <si>
    <t>1220HFPP</t>
  </si>
  <si>
    <t>Trubkaocelová Trubka ocelová pevná 6016 ZNM PG 16 panc. se závitem, délka 3 m</t>
  </si>
  <si>
    <t>Pol__0024</t>
  </si>
  <si>
    <t>Trubkaocelová Trubka ocelová 25</t>
  </si>
  <si>
    <t>4020LA</t>
  </si>
  <si>
    <t>Trubka tuhá PVC 750N délka 3 m barva tmavě šedá vč. příchytky, 20mm</t>
  </si>
  <si>
    <t>4032LA</t>
  </si>
  <si>
    <t>Trubka tuhá PVC 750N délka 3 m barva tmavě šedá vč. příchytky, 32mm</t>
  </si>
  <si>
    <t>34111029</t>
  </si>
  <si>
    <t>Kabel silový s Cu jádrem 750 V CYKY 5 x 25 mm2</t>
  </si>
  <si>
    <t>Pol__0028</t>
  </si>
  <si>
    <t>Kabel silový s Cu jádrem 750 V CYKY 5 x 10 mm2</t>
  </si>
  <si>
    <t>34111030</t>
  </si>
  <si>
    <t>Kabel silový s Cu jádrem 750 V CYKY 3 x 1,5 mm2</t>
  </si>
  <si>
    <t>Pol__0030</t>
  </si>
  <si>
    <t>Kabel silový s Cu jádrem 750 V CYKY 3 x 2,5 mm2</t>
  </si>
  <si>
    <t>Pol__0031</t>
  </si>
  <si>
    <t>Kabel silový s Cu jádrem 750 V CYKY 5 x 1,5 mm2</t>
  </si>
  <si>
    <t>Pol__0032</t>
  </si>
  <si>
    <t>Kabel silový s Cu jádrem 750 V CYKY 5 x 2,5 mm2</t>
  </si>
  <si>
    <t>34121550</t>
  </si>
  <si>
    <t>Kabel sdělovací s Cu jádrem JYTY 2 x 1 mm</t>
  </si>
  <si>
    <t>34121554</t>
  </si>
  <si>
    <t>Kabel sdělovací s Cu jádrem JYTY 4 x 1 mm</t>
  </si>
  <si>
    <t>Pol__0035</t>
  </si>
  <si>
    <t>Kabel sdělovací s Cu jádrem JYTY 7 x 1 mm</t>
  </si>
  <si>
    <t>34121570.C</t>
  </si>
  <si>
    <t>Kabel UTP cat.5e</t>
  </si>
  <si>
    <t>KECK4709</t>
  </si>
  <si>
    <t>KRABICE KU  68  LA/2 S VÍČKEM</t>
  </si>
  <si>
    <t>KECK5003</t>
  </si>
  <si>
    <t>ŽLAB  62/ 50</t>
  </si>
  <si>
    <t>KECK5004</t>
  </si>
  <si>
    <t>ŽLAB 125/ 50</t>
  </si>
  <si>
    <t>KECK5005</t>
  </si>
  <si>
    <t>ŽLAB 500/ 50</t>
  </si>
  <si>
    <t>KECK5023</t>
  </si>
  <si>
    <t>VÍKO  62</t>
  </si>
  <si>
    <t>KECK5024</t>
  </si>
  <si>
    <t>VÍKO 125</t>
  </si>
  <si>
    <t>KECK5025</t>
  </si>
  <si>
    <t>VÍKO 500</t>
  </si>
  <si>
    <t>KECK5112</t>
  </si>
  <si>
    <t>NOSNÍK  62</t>
  </si>
  <si>
    <t>KECK5113</t>
  </si>
  <si>
    <t>NOSNÍK 125</t>
  </si>
  <si>
    <t>KECK5114</t>
  </si>
  <si>
    <t>NOSNÍK 500</t>
  </si>
  <si>
    <t>KECK5134</t>
  </si>
  <si>
    <t>PŘEPÁŽKA ŽLABU  50</t>
  </si>
  <si>
    <t>KECV0269</t>
  </si>
  <si>
    <t>CY   6    ZEL/ŽL</t>
  </si>
  <si>
    <t>M</t>
  </si>
  <si>
    <t>KECH1732</t>
  </si>
  <si>
    <t>SVORKA ZEMNÍCÍ MALÁ</t>
  </si>
  <si>
    <t>KS</t>
  </si>
  <si>
    <t>Pol__0050</t>
  </si>
  <si>
    <t>Tlačítko nouzového vypnutí</t>
  </si>
  <si>
    <t>Pol__0051</t>
  </si>
  <si>
    <t>Protipožární přepážky</t>
  </si>
  <si>
    <t>Pol__0052</t>
  </si>
  <si>
    <t>Pojistka 100A, s paticí</t>
  </si>
  <si>
    <t>Pol__0053</t>
  </si>
  <si>
    <t>Zámečnické konstrukce</t>
  </si>
  <si>
    <t>kg</t>
  </si>
  <si>
    <t>S9993</t>
  </si>
  <si>
    <t>Podružný materiál</t>
  </si>
  <si>
    <t>Pol__0055</t>
  </si>
  <si>
    <t>MTZ Snímač teploty jímkový, NTC20k,  -25...130°C, ponor 50 mm, s  jímkou R 1/2"</t>
  </si>
  <si>
    <t>Pol__0056</t>
  </si>
  <si>
    <t>MTZ Snímač teploty jímkový, NTC20k,  -25...130°C, ponor 150 mm, s  jímkou R 1/2"</t>
  </si>
  <si>
    <t>Pol__0057</t>
  </si>
  <si>
    <t>MTZ Snímač teploty jímkový, NTC20k,  -25...130°C, ponor 300 mm, s jímkou R 1/2"</t>
  </si>
  <si>
    <t>Pol__0058</t>
  </si>
  <si>
    <t>MTZ Snímač teploty venkovní / prostorový, NTC20k, -30..60°C, IP65</t>
  </si>
  <si>
    <t>Pol__0059</t>
  </si>
  <si>
    <t>MTZ Snímač teploty prostorový, NTC20k, 6..40°C, IP30 (sada 5ks)</t>
  </si>
  <si>
    <t>Pol__0060</t>
  </si>
  <si>
    <t>MTZ Snímač hladiny zaplavení, relé výstup 24VAC/6A, napájení 24VAC/DC</t>
  </si>
  <si>
    <t>Pol__0061</t>
  </si>
  <si>
    <t>MTZ Snímač tlaku, rozsah 0÷6bar, připojení 1/2", výstupní signál 4÷20 mA, napájení 24 VAC, vč. tlumiče tlakových rázů</t>
  </si>
  <si>
    <t>Pol__0062</t>
  </si>
  <si>
    <t>Havarijní termostat do jímky  80 - 150°C, kapilára 2m, IP33, vystup beznapetovy  prepínací kontakt, s man. resetem,  IP 43,  Zatízení 250V AC, 6 (2,5) A</t>
  </si>
  <si>
    <t>Pol__0063</t>
  </si>
  <si>
    <t>MTZ Ústředna pro 8 detektory</t>
  </si>
  <si>
    <t>Pol__0064</t>
  </si>
  <si>
    <t>MTZ Snímač CO, IP54</t>
  </si>
  <si>
    <t>Pol__0065</t>
  </si>
  <si>
    <t>MTZ Snímač CH4, IP54</t>
  </si>
  <si>
    <t>Pol__0066</t>
  </si>
  <si>
    <t>MTZ Optickoakusticka Výstražná siréna 9-28Vdc, (230Vac), 80-110dB, 32mA</t>
  </si>
  <si>
    <t>Pol__0067</t>
  </si>
  <si>
    <t>MTZ Trubkaocelová Trubka ocelová pevná 6016 ZNM PG 16 panc. se závitem, délka 3 m</t>
  </si>
  <si>
    <t>Pol__0068</t>
  </si>
  <si>
    <t>MTZ Trubkaocelová Trubka ocelová 25</t>
  </si>
  <si>
    <t>Pol__0069</t>
  </si>
  <si>
    <t>Mtz Trubka tuhá PVC 750N délka 3 m barva tmavě šedá vč. příchytky, 20mm</t>
  </si>
  <si>
    <t>Pol__0070</t>
  </si>
  <si>
    <t>Mtz Trubka tuhá PVC 750N délka 3 m barva tmavě šedá vč. příchytky, 32mm</t>
  </si>
  <si>
    <t>Pol__0071</t>
  </si>
  <si>
    <t>Mtz Kabel silový s Cu jádrem 750 V CYKY 5 x 25 mm2</t>
  </si>
  <si>
    <t>Pol__0072</t>
  </si>
  <si>
    <t>Mtz Kabel silový s Cu jádrem 750 V CYKY 5 x 10 mm2</t>
  </si>
  <si>
    <t>Pol__0073</t>
  </si>
  <si>
    <t>Mtz Kabel silový s Cu jádrem 750 V CYKY 3 x 1,5 mm2</t>
  </si>
  <si>
    <t>Pol__0074</t>
  </si>
  <si>
    <t>Mtz Kabel silový s Cu jádrem 750 V CYKY 3 x 2,5 mm2</t>
  </si>
  <si>
    <t>Pol__0075</t>
  </si>
  <si>
    <t>Mtz Kabel silový s Cu jádrem 750 V CYKY 5 x 1,5 mm2</t>
  </si>
  <si>
    <t>Pol__0076</t>
  </si>
  <si>
    <t>Mtz Kabel silový s Cu jádrem 750 V CYKY 5 x 2,5 mm2</t>
  </si>
  <si>
    <t>Pol__0077</t>
  </si>
  <si>
    <t>Mtz Kabel sdělovací s Cu jádrem JYTY 2 x 1 mm</t>
  </si>
  <si>
    <t>Pol__0078</t>
  </si>
  <si>
    <t>Mtz Kabel sdělovací s Cu jádrem JYTY 4 x 1 mm</t>
  </si>
  <si>
    <t>Pol__0079</t>
  </si>
  <si>
    <t>Mtz Kabel sdělovací s Cu jádrem JYTY 7 x 1 mm</t>
  </si>
  <si>
    <t>Pol__0080</t>
  </si>
  <si>
    <t>MTZ Kabel UTP cat.5e</t>
  </si>
  <si>
    <t>Pol__0081</t>
  </si>
  <si>
    <t>MTZ KRABICE KU  68  LA/2 S VÍČKEM</t>
  </si>
  <si>
    <t>Pol__0082</t>
  </si>
  <si>
    <t>MTZ ŽLAB  62/ 50</t>
  </si>
  <si>
    <t>Pol__0083</t>
  </si>
  <si>
    <t>MTZ ŽLAB 125/ 50</t>
  </si>
  <si>
    <t>Pol__0084</t>
  </si>
  <si>
    <t>125/50 NEBO</t>
  </si>
  <si>
    <t>Pol__0085</t>
  </si>
  <si>
    <t>MTZ CY   6    ZEL/ŽL</t>
  </si>
  <si>
    <t>Pol__0086</t>
  </si>
  <si>
    <t>MTZ SVORKA ZEMNÍCÍ MALÁ</t>
  </si>
  <si>
    <t>Pol__0087</t>
  </si>
  <si>
    <t>MTZ Protipožární přepážky</t>
  </si>
  <si>
    <t>746211110R00</t>
  </si>
  <si>
    <t>Ukonceni vodicu v rozvadeci-2,5 mm2</t>
  </si>
  <si>
    <t>motory a čerp 4</t>
  </si>
  <si>
    <t>mtž  MOTORY VZT A ČERPADLA  BEZ FM DO 4 KW</t>
  </si>
  <si>
    <t>360520002T00</t>
  </si>
  <si>
    <t>Mtz servopohonu pro ventil - el.připojení</t>
  </si>
  <si>
    <t>Pol__0091</t>
  </si>
  <si>
    <t>MTZ měřič tepla, vodoměr 230V</t>
  </si>
  <si>
    <t>Pol__0092</t>
  </si>
  <si>
    <t>MTZ Rozvaděč</t>
  </si>
  <si>
    <t>Pol__0093</t>
  </si>
  <si>
    <t>Úprava stávajicího rozvaděče NN</t>
  </si>
  <si>
    <t>Pol__0094</t>
  </si>
  <si>
    <t>Demontáž stávajících kabelových tras</t>
  </si>
  <si>
    <t>h</t>
  </si>
  <si>
    <t>Pol__0095</t>
  </si>
  <si>
    <t>Demontáž stávající kabeláže</t>
  </si>
  <si>
    <t>Pol__0096</t>
  </si>
  <si>
    <t>Demontáž prvků</t>
  </si>
  <si>
    <t>Pol__0097</t>
  </si>
  <si>
    <t>Drobné montážní práce</t>
  </si>
  <si>
    <t>Oživ MaR</t>
  </si>
  <si>
    <t>oživení, odladění syst. MaR</t>
  </si>
  <si>
    <t>d.bod</t>
  </si>
  <si>
    <t>900RT1</t>
  </si>
  <si>
    <t>Hzs - nezměřitelné práce   čl.17-1a, Práce v tarifní třídě 4</t>
  </si>
  <si>
    <t>923T00</t>
  </si>
  <si>
    <t>Hzs - zaučení obsluhy</t>
  </si>
  <si>
    <t>101100111T01</t>
  </si>
  <si>
    <t>Uživatelský software pro DDC</t>
  </si>
  <si>
    <t>Pol__0102</t>
  </si>
  <si>
    <t>Konfigurace periferií  M-bus</t>
  </si>
  <si>
    <t>kompl vyz</t>
  </si>
  <si>
    <t>účast na komplexním vyzkoušení</t>
  </si>
  <si>
    <t>901T00</t>
  </si>
  <si>
    <t>Hzs - práce aplikačního programátora-příprava ke, komplexní zkoušce</t>
  </si>
  <si>
    <t>904R00</t>
  </si>
  <si>
    <t>Hzs-zkousky v ramci montaz.praci, zkušební provoz</t>
  </si>
  <si>
    <t>905R01</t>
  </si>
  <si>
    <t>Hzs-revize provoz.souboru a st.obj., Revize</t>
  </si>
  <si>
    <t>925T00</t>
  </si>
  <si>
    <t>Hzs - spolupráce s revizním technikem</t>
  </si>
  <si>
    <t>Pol__0108</t>
  </si>
  <si>
    <t>Hzs  - zjištění stávajícího stavu</t>
  </si>
  <si>
    <t>HZS</t>
  </si>
  <si>
    <t>POL10_0</t>
  </si>
  <si>
    <t>930T00</t>
  </si>
  <si>
    <t>Hzs-doprava osob</t>
  </si>
  <si>
    <t>km</t>
  </si>
  <si>
    <t>931T00</t>
  </si>
  <si>
    <t>Hzs-materiálu</t>
  </si>
  <si>
    <t>901R00</t>
  </si>
  <si>
    <t>Hzs-spolupráce s dodavatelem</t>
  </si>
  <si>
    <t>911R00</t>
  </si>
  <si>
    <t>Hzs- autorský dozor projektantem AD</t>
  </si>
  <si>
    <t>950T00</t>
  </si>
  <si>
    <t>Hzs - Koordinace s ostatními profesemi</t>
  </si>
  <si>
    <t>Pol_100</t>
  </si>
  <si>
    <t>Přidání datových bodů do stávající vizualizace</t>
  </si>
  <si>
    <t>Pol_102</t>
  </si>
  <si>
    <t>Rozšíření stávající SW vizualizace pro instalované technologie</t>
  </si>
  <si>
    <t>Pol_106</t>
  </si>
  <si>
    <t>koordinace návazností</t>
  </si>
  <si>
    <t>Pol_107</t>
  </si>
  <si>
    <t>oživení komunikace M-bus</t>
  </si>
  <si>
    <t>Pol_108</t>
  </si>
  <si>
    <t>parametrizace interface M-bus</t>
  </si>
  <si>
    <t>Pol_109</t>
  </si>
  <si>
    <t>Vykreslení obrazovek do stávajícího vizualizačního systému</t>
  </si>
  <si>
    <t>921T00</t>
  </si>
  <si>
    <t>Hzs-výrobní dokumentace VD</t>
  </si>
  <si>
    <t>922T00</t>
  </si>
  <si>
    <t>Hzs-předaní dokumentace v tužce s opravami VD</t>
  </si>
  <si>
    <t>Hzs-projekt skutečný stav DSPS</t>
  </si>
  <si>
    <t>924T00</t>
  </si>
  <si>
    <t>Hzs-průvodně technická dokumentace PTD</t>
  </si>
  <si>
    <t>317321321R00</t>
  </si>
  <si>
    <t>Beton překladů železový C 20/25 - překlad nad vybouraným otvorem/výplní</t>
  </si>
  <si>
    <t>317351107R00</t>
  </si>
  <si>
    <t>Bednění překladů - zřízení</t>
  </si>
  <si>
    <t>317351108R00</t>
  </si>
  <si>
    <t>Bednění překladů - odstranění</t>
  </si>
  <si>
    <t>317944313RT3</t>
  </si>
  <si>
    <t>Válcované nosníky č.14-22 do připravených otvorů</t>
  </si>
  <si>
    <t>včetně dodávky profilu  IPE č.16, 15,8kg/m</t>
  </si>
  <si>
    <t>317944313RT4</t>
  </si>
  <si>
    <t>včetně dodávky profilu  IPE č.18, 18,8kg/m</t>
  </si>
  <si>
    <t>640-54VD</t>
  </si>
  <si>
    <t>Odstranění, uložení a zpětná montáž dveří</t>
  </si>
  <si>
    <t>962032231R00</t>
  </si>
  <si>
    <t>Bourání zdiva z cihel pálených nebo betonu - nadpraží</t>
  </si>
  <si>
    <t>971033561R00</t>
  </si>
  <si>
    <t>Vybourání otv. zeď cihel. pl.1 m2, tl.45 cm, MVC</t>
  </si>
  <si>
    <t>971-01VD</t>
  </si>
  <si>
    <t>Vybourání drobných otvorů ve zdivu a stropech</t>
  </si>
  <si>
    <t>kompl</t>
  </si>
  <si>
    <t>vč. zednického zapravení</t>
  </si>
  <si>
    <t>41III001</t>
  </si>
  <si>
    <t>Demontáže stávajícíh vodoměrů</t>
  </si>
  <si>
    <t>734III001</t>
  </si>
  <si>
    <t>Vodoměr DN15; Q=2,5 m3/hod; T30 (SV)</t>
  </si>
  <si>
    <t>734III002</t>
  </si>
  <si>
    <t>Vodoměr DN15; Q=2,5 m3/hod; T90 (TV)</t>
  </si>
  <si>
    <t>734III003</t>
  </si>
  <si>
    <t>Mbus modul pro vodoměr</t>
  </si>
  <si>
    <t>vnIII000</t>
  </si>
  <si>
    <t>Přesun hmot pro technologii</t>
  </si>
  <si>
    <t>vnIII000b</t>
  </si>
  <si>
    <t>Práce na rozvodech ZTI pro osazení vodoměrů, včetně potrubí, izolace a uzavíracích armatur</t>
  </si>
  <si>
    <t>vnIII001</t>
  </si>
  <si>
    <t>Vypuštění, napuštění a odvdušnění systému</t>
  </si>
  <si>
    <t>vnIII002</t>
  </si>
  <si>
    <t>vnIII003</t>
  </si>
  <si>
    <t>Orientační štítky, včetně montáže</t>
  </si>
  <si>
    <t>vnIII004</t>
  </si>
  <si>
    <t>Drobné stavební úpravy; výmalba předávací stanice, opravy stavebních kontrukcí zapravení prostupů, přetěsnění prostupů požárně dělících konstrukcí</t>
  </si>
  <si>
    <t>vnIII005</t>
  </si>
  <si>
    <t>Protipožární pěna pro utěsnění prostupů požárně dělící konstrukcí s odolností do EI 45 minut včetně balení protipožárních identifikačních štítků</t>
  </si>
  <si>
    <t>onIII002</t>
  </si>
  <si>
    <t>onIII003</t>
  </si>
  <si>
    <t>41E001</t>
  </si>
  <si>
    <t>734209115</t>
  </si>
  <si>
    <t>Montáž armatur závitových,se 2závity, G 1</t>
  </si>
  <si>
    <t>734E016</t>
  </si>
  <si>
    <t>Vodoměr DN25; Q=6,3 m3/hod; T30 (SV)</t>
  </si>
  <si>
    <t>734E017</t>
  </si>
  <si>
    <t>vnE000</t>
  </si>
  <si>
    <t>vnE000b</t>
  </si>
  <si>
    <t>vnE001</t>
  </si>
  <si>
    <t>vnE002</t>
  </si>
  <si>
    <t>vnE003</t>
  </si>
  <si>
    <t>vnE004</t>
  </si>
  <si>
    <t>vnE005</t>
  </si>
  <si>
    <t>onE002</t>
  </si>
  <si>
    <t>onE003</t>
  </si>
  <si>
    <t>419001</t>
  </si>
  <si>
    <t>Demontáže stávajících vodoměrů a potrubí</t>
  </si>
  <si>
    <t>7139001</t>
  </si>
  <si>
    <t>7139005</t>
  </si>
  <si>
    <t>Pouzdro potrubní izolační 28/20 mm kamenná vlna s polepem Al fólií vyztuženou skleněnou mřížkou, včetně rezervy na prořezy</t>
  </si>
  <si>
    <t>733121212</t>
  </si>
  <si>
    <t>Potrubí hladké bezešvé v kotelnách D 28 x 2,6 mm</t>
  </si>
  <si>
    <t>230032023R00</t>
  </si>
  <si>
    <t>Montáž přírubových spojů do PN 16, DN 20</t>
  </si>
  <si>
    <t>7339001</t>
  </si>
  <si>
    <t>Varné tvarovky do DN40 (kolena 90°, oblouk 45°, redukce, Tkusy), včetně montáže</t>
  </si>
  <si>
    <t>31946403</t>
  </si>
  <si>
    <t>Příruba přivařovací s krkem PN 16  DN 20 mm</t>
  </si>
  <si>
    <t>7339000</t>
  </si>
  <si>
    <t>7349002</t>
  </si>
  <si>
    <t>7349003</t>
  </si>
  <si>
    <t>7349004</t>
  </si>
  <si>
    <t>7349006</t>
  </si>
  <si>
    <t>Měřič tepla závitový DN20; Qp=2,5 m3/h, délka 130 mm, PN min 16</t>
  </si>
  <si>
    <t>7349007</t>
  </si>
  <si>
    <t>7349008</t>
  </si>
  <si>
    <t>7349009</t>
  </si>
  <si>
    <t>7349011</t>
  </si>
  <si>
    <t>Kulový kohout DN20, závitový</t>
  </si>
  <si>
    <t>7839001</t>
  </si>
  <si>
    <t>7839002</t>
  </si>
  <si>
    <t>vn9000</t>
  </si>
  <si>
    <t>vn9001</t>
  </si>
  <si>
    <t>vn9000b</t>
  </si>
  <si>
    <t>vn9002</t>
  </si>
  <si>
    <t>vn9003</t>
  </si>
  <si>
    <t>vn9004</t>
  </si>
  <si>
    <t>Drobné stavební úpravy zapravení prostupů, přetěsnění prostupů požárně dělících konstrukcí</t>
  </si>
  <si>
    <t>vn9005</t>
  </si>
  <si>
    <t>on9000</t>
  </si>
  <si>
    <t>Zkoušky (tlaková, topná) a revize zařízení</t>
  </si>
  <si>
    <t>on9002</t>
  </si>
  <si>
    <t>on9003</t>
  </si>
  <si>
    <t>4119001</t>
  </si>
  <si>
    <t>71319001</t>
  </si>
  <si>
    <t>71319005</t>
  </si>
  <si>
    <t>230032023</t>
  </si>
  <si>
    <t>73319001</t>
  </si>
  <si>
    <t>31946402</t>
  </si>
  <si>
    <t>73319000</t>
  </si>
  <si>
    <t>73419002</t>
  </si>
  <si>
    <t>73419003</t>
  </si>
  <si>
    <t>73419004</t>
  </si>
  <si>
    <t>73419006</t>
  </si>
  <si>
    <t>Měřič tepla závitový DN20; Qp=1,5 m3/h, délka 130 mm, PN min 16</t>
  </si>
  <si>
    <t>73419007</t>
  </si>
  <si>
    <t>73419008</t>
  </si>
  <si>
    <t>73419009</t>
  </si>
  <si>
    <t>73419011</t>
  </si>
  <si>
    <t>78319001</t>
  </si>
  <si>
    <t>78319002</t>
  </si>
  <si>
    <t>vn19000</t>
  </si>
  <si>
    <t>vn19000b</t>
  </si>
  <si>
    <t>vn19001</t>
  </si>
  <si>
    <t>vn19002</t>
  </si>
  <si>
    <t>vn19003</t>
  </si>
  <si>
    <t>vn19004</t>
  </si>
  <si>
    <t>vn19005</t>
  </si>
  <si>
    <t>on19000</t>
  </si>
  <si>
    <t>on19002</t>
  </si>
  <si>
    <t>on19003</t>
  </si>
  <si>
    <t>4117001</t>
  </si>
  <si>
    <t>71317001</t>
  </si>
  <si>
    <t>71317005</t>
  </si>
  <si>
    <t>73317000</t>
  </si>
  <si>
    <t>73417002</t>
  </si>
  <si>
    <t>73417003</t>
  </si>
  <si>
    <t>73417004</t>
  </si>
  <si>
    <t>73417006</t>
  </si>
  <si>
    <t>73417007</t>
  </si>
  <si>
    <t>73417008</t>
  </si>
  <si>
    <t>73417009</t>
  </si>
  <si>
    <t>73417011</t>
  </si>
  <si>
    <t>vn17000</t>
  </si>
  <si>
    <t>vn17000b</t>
  </si>
  <si>
    <t>vn17001</t>
  </si>
  <si>
    <t>vn17002</t>
  </si>
  <si>
    <t>vn17003</t>
  </si>
  <si>
    <t>vn17004</t>
  </si>
  <si>
    <t>vn17005</t>
  </si>
  <si>
    <t>on17000</t>
  </si>
  <si>
    <t>on17002</t>
  </si>
  <si>
    <t>on17003</t>
  </si>
  <si>
    <t>78317001</t>
  </si>
  <si>
    <t>78317002</t>
  </si>
  <si>
    <t>41F001</t>
  </si>
  <si>
    <t>734F001</t>
  </si>
  <si>
    <t>734F002</t>
  </si>
  <si>
    <t>734F003</t>
  </si>
  <si>
    <t>734F004</t>
  </si>
  <si>
    <t>vnF000</t>
  </si>
  <si>
    <t>vnF000b</t>
  </si>
  <si>
    <t>vnF001</t>
  </si>
  <si>
    <t>vnF002</t>
  </si>
  <si>
    <t>vnF003</t>
  </si>
  <si>
    <t>vnF004</t>
  </si>
  <si>
    <t>Drobné stavební úpravy; přetěsnění prostupů požárně dělících konstrukcí z kolektoru</t>
  </si>
  <si>
    <t>vnF005</t>
  </si>
  <si>
    <t>onF002</t>
  </si>
  <si>
    <t>onF003</t>
  </si>
  <si>
    <t>41D001</t>
  </si>
  <si>
    <t>734D001</t>
  </si>
  <si>
    <t>734D002</t>
  </si>
  <si>
    <t>734D003</t>
  </si>
  <si>
    <t>Vodoměr DN20; Q=4,0 m3/hod; T90 (TV)</t>
  </si>
  <si>
    <t>734D004</t>
  </si>
  <si>
    <t>734D005</t>
  </si>
  <si>
    <t>vnD000</t>
  </si>
  <si>
    <t xml:space="preserve">t     </t>
  </si>
  <si>
    <t>vnD000b</t>
  </si>
  <si>
    <t>vnD001</t>
  </si>
  <si>
    <t>vnD002</t>
  </si>
  <si>
    <t>vnD003</t>
  </si>
  <si>
    <t>vnD004</t>
  </si>
  <si>
    <t>vnD005</t>
  </si>
  <si>
    <t>onD002</t>
  </si>
  <si>
    <t>onD003</t>
  </si>
  <si>
    <t>41R001</t>
  </si>
  <si>
    <t>Demontáže stávajícíh výměníků, kondenzátní nádrže, parokondenzátních rozvodů a armatur ve stávající PS</t>
  </si>
  <si>
    <t>713R001</t>
  </si>
  <si>
    <t>713R002</t>
  </si>
  <si>
    <t>713R005</t>
  </si>
  <si>
    <t>713R006</t>
  </si>
  <si>
    <t>713R021</t>
  </si>
  <si>
    <t>713R022</t>
  </si>
  <si>
    <t>Izolační pouzdro pro zpětnou klapku DN50; snímatelné</t>
  </si>
  <si>
    <t>713R026</t>
  </si>
  <si>
    <t>Izolační pouzdro pro filtr DN65; snímatelné</t>
  </si>
  <si>
    <t>713R030</t>
  </si>
  <si>
    <t>Izolační pouzdro pro dvoucestný ventil DN65; snímatelné</t>
  </si>
  <si>
    <t>713R034</t>
  </si>
  <si>
    <t>Izolační pouzdro pro kulový kohout DN65 přivařovací; snímatelné</t>
  </si>
  <si>
    <t>733121218</t>
  </si>
  <si>
    <t>Potrubí hladké bezešvé v kotelnách D 57 x 2,9 mm</t>
  </si>
  <si>
    <t>733R001</t>
  </si>
  <si>
    <t>Varné tvarovky do DN100 (kolena 90°, oblouk 45°, redukce, Tkusy), včetně montáže</t>
  </si>
  <si>
    <t>230032027</t>
  </si>
  <si>
    <t>Montáž přírubových spojů do PN 16, DN 50</t>
  </si>
  <si>
    <t>31946407</t>
  </si>
  <si>
    <t>Příruba přivařovací s krkem PN 16  DN 50 mm</t>
  </si>
  <si>
    <t>733R000</t>
  </si>
  <si>
    <t>734R00m1</t>
  </si>
  <si>
    <t>Montáž přivařovacích armatrur do DN80</t>
  </si>
  <si>
    <t>734R00m2</t>
  </si>
  <si>
    <t>Montáž regulačního ventilu</t>
  </si>
  <si>
    <t>734R002</t>
  </si>
  <si>
    <t>Kohout kulový ocelový DN15; přivařovací; pro vodu</t>
  </si>
  <si>
    <t>734R003</t>
  </si>
  <si>
    <t>Kohout kulový ocelový DN65; přivařovací; pro vodu</t>
  </si>
  <si>
    <t>734RON</t>
  </si>
  <si>
    <t>734RMT2</t>
  </si>
  <si>
    <t>734RMT3</t>
  </si>
  <si>
    <t>734RMT4</t>
  </si>
  <si>
    <t>734RMT1c</t>
  </si>
  <si>
    <t>734R005b</t>
  </si>
  <si>
    <t>734R005c</t>
  </si>
  <si>
    <t>734R005d</t>
  </si>
  <si>
    <t>734R005e</t>
  </si>
  <si>
    <t>734R006</t>
  </si>
  <si>
    <t>Regulační ventil přírubový DN65, PN16, Kvs=50,0 m3/hod, vč. servopohonu s havarijní fcí 0-10 V, 24 V</t>
  </si>
  <si>
    <t>734R011</t>
  </si>
  <si>
    <t>734R020</t>
  </si>
  <si>
    <t>734R021</t>
  </si>
  <si>
    <t>Zpětná klapka přírubová DN50, PN16, s pružinou</t>
  </si>
  <si>
    <t>734R026</t>
  </si>
  <si>
    <t>Filtr přírubový DN65, PN16, s vypouštěním/odkalením</t>
  </si>
  <si>
    <t>783R001</t>
  </si>
  <si>
    <t>783R002</t>
  </si>
  <si>
    <t>vnR000</t>
  </si>
  <si>
    <t>vnR000b</t>
  </si>
  <si>
    <t>vnR001</t>
  </si>
  <si>
    <t>vnR002</t>
  </si>
  <si>
    <t>vnR003</t>
  </si>
  <si>
    <t>vnR004</t>
  </si>
  <si>
    <t>Drobné stavební úpravy; opravy stavebních kontrukcí zapravení prostupů, přetěsnění prostupů požárně dělících konstrukcí</t>
  </si>
  <si>
    <t>vnR005</t>
  </si>
  <si>
    <t>vnR006</t>
  </si>
  <si>
    <t>Hydraulické zaregulování systému</t>
  </si>
  <si>
    <t>vnR007</t>
  </si>
  <si>
    <t>Regulace průtoku na vyvažovacích a regulačních ventilech</t>
  </si>
  <si>
    <t>vnR008</t>
  </si>
  <si>
    <t>onR000</t>
  </si>
  <si>
    <t>onR002</t>
  </si>
  <si>
    <t>onR003</t>
  </si>
  <si>
    <t>onR004</t>
  </si>
  <si>
    <t>Úpravy provozního řádu</t>
  </si>
  <si>
    <t>41C001</t>
  </si>
  <si>
    <t>734C001</t>
  </si>
  <si>
    <t>734C002</t>
  </si>
  <si>
    <t>734C003</t>
  </si>
  <si>
    <t>Vodoměr DN20; Q=4,0 m3/h; T90 (TV)</t>
  </si>
  <si>
    <t>734C004</t>
  </si>
  <si>
    <t>vnC000</t>
  </si>
  <si>
    <t>vnC000b</t>
  </si>
  <si>
    <t>vnC001</t>
  </si>
  <si>
    <t>vnC002</t>
  </si>
  <si>
    <t>vnC003</t>
  </si>
  <si>
    <t>vnC004</t>
  </si>
  <si>
    <t>Drobné stavební úpravy přetěsnění prostupů požárně dělících konstrukcí</t>
  </si>
  <si>
    <t>vnC005</t>
  </si>
  <si>
    <t>onC002</t>
  </si>
  <si>
    <t>onC003</t>
  </si>
  <si>
    <t>41B001</t>
  </si>
  <si>
    <t>713B001</t>
  </si>
  <si>
    <t>713B002</t>
  </si>
  <si>
    <t>713B003</t>
  </si>
  <si>
    <t>713B004</t>
  </si>
  <si>
    <t>713B012</t>
  </si>
  <si>
    <t>713B013</t>
  </si>
  <si>
    <t>713B015</t>
  </si>
  <si>
    <t>713B019</t>
  </si>
  <si>
    <t>713B020</t>
  </si>
  <si>
    <t>733B001</t>
  </si>
  <si>
    <t>733B000</t>
  </si>
  <si>
    <t>734B00m1</t>
  </si>
  <si>
    <t>734B00m2</t>
  </si>
  <si>
    <t>montáž regulačního ventilu</t>
  </si>
  <si>
    <t>734B002</t>
  </si>
  <si>
    <t>734B003</t>
  </si>
  <si>
    <t>734BON</t>
  </si>
  <si>
    <t>734B005b</t>
  </si>
  <si>
    <t>734BMT4</t>
  </si>
  <si>
    <t>734B005c</t>
  </si>
  <si>
    <t>734B005d</t>
  </si>
  <si>
    <t>734B005e</t>
  </si>
  <si>
    <t>734B006</t>
  </si>
  <si>
    <t>734B020</t>
  </si>
  <si>
    <t>734B021</t>
  </si>
  <si>
    <t>734B026</t>
  </si>
  <si>
    <t>783B001</t>
  </si>
  <si>
    <t>783B002</t>
  </si>
  <si>
    <t>vnB000</t>
  </si>
  <si>
    <t>vnB000b</t>
  </si>
  <si>
    <t>vnB001</t>
  </si>
  <si>
    <t>vnB002</t>
  </si>
  <si>
    <t>vnB003</t>
  </si>
  <si>
    <t>vnB004</t>
  </si>
  <si>
    <t>vnB005</t>
  </si>
  <si>
    <t>vnB006</t>
  </si>
  <si>
    <t>vnB007</t>
  </si>
  <si>
    <t>vnB008</t>
  </si>
  <si>
    <t>onB000</t>
  </si>
  <si>
    <t>onB002</t>
  </si>
  <si>
    <t>onB003</t>
  </si>
  <si>
    <t>onB004</t>
  </si>
  <si>
    <t>41A001</t>
  </si>
  <si>
    <t>Demontáž části stávajícího potrubí ve stávajícím předávacím místě a části rozvodů do objektu I. a II.</t>
  </si>
  <si>
    <t>713A001</t>
  </si>
  <si>
    <t>713A002</t>
  </si>
  <si>
    <t>713A006</t>
  </si>
  <si>
    <t>713A007</t>
  </si>
  <si>
    <t>713A014</t>
  </si>
  <si>
    <t>Izolační pouzdro pro uzavírací klapku DN50; snímatelné</t>
  </si>
  <si>
    <t>713A026</t>
  </si>
  <si>
    <t>713A026a</t>
  </si>
  <si>
    <t>Izolační pouzdro pro zpětnou klapku DN32; snímatelné</t>
  </si>
  <si>
    <t>713A031</t>
  </si>
  <si>
    <t>713A034</t>
  </si>
  <si>
    <t>Izolační pouzdro pro dvoucestný ventil DN50; snímatelné</t>
  </si>
  <si>
    <t>713A036</t>
  </si>
  <si>
    <t>Izolační pouzdro pro kulový kohout DN40 přivařovací; snímatelné</t>
  </si>
  <si>
    <t>733121216</t>
  </si>
  <si>
    <t>733121215R00</t>
  </si>
  <si>
    <t>Potrubí hladké bezešvé v kotelnách D 38 x 2,6 mm</t>
  </si>
  <si>
    <t>230032025</t>
  </si>
  <si>
    <t>Montáž přírubových spojů do PN 16, DN 32</t>
  </si>
  <si>
    <t>230032026</t>
  </si>
  <si>
    <t>Montáž přírubových spojů do PN 16, DN 40</t>
  </si>
  <si>
    <t>31946405</t>
  </si>
  <si>
    <t>Příruba přivařovací s krkem PN 16  DN 32 mm</t>
  </si>
  <si>
    <t>31946406</t>
  </si>
  <si>
    <t>Příruba přivařovací s krkem PN 16  DN 40 mm</t>
  </si>
  <si>
    <t>734A00m1</t>
  </si>
  <si>
    <t>734A00m2</t>
  </si>
  <si>
    <t>734A002</t>
  </si>
  <si>
    <t>734A003</t>
  </si>
  <si>
    <t>Kohout kulový ocelový DN40; přivařovací; pro vodu</t>
  </si>
  <si>
    <t>734AON</t>
  </si>
  <si>
    <t>734AMT4</t>
  </si>
  <si>
    <t>734A005a</t>
  </si>
  <si>
    <t>734A005b</t>
  </si>
  <si>
    <t>734A005c</t>
  </si>
  <si>
    <t>734A005d</t>
  </si>
  <si>
    <t>Vodoměr DN20; Q=4,0 m3/hod; T30 (SV)</t>
  </si>
  <si>
    <t>734A005e</t>
  </si>
  <si>
    <t>734A007</t>
  </si>
  <si>
    <t>Regulační ventil přírubový DN50, PN16, Kvs=20,0 m3/hod, vč. servopohonu s havarijní fcí 0-10 V, 24 V</t>
  </si>
  <si>
    <t>734A017</t>
  </si>
  <si>
    <t>Zpětná klapka mezipřírubová DN32, PN16, s pružinou</t>
  </si>
  <si>
    <t>734A018</t>
  </si>
  <si>
    <t>Zpětná klapka mezipřírubová DN40, PN16, s pružinou</t>
  </si>
  <si>
    <t>734A026</t>
  </si>
  <si>
    <t>Filtr přírubový DN40, PN16</t>
  </si>
  <si>
    <t>734A028</t>
  </si>
  <si>
    <t>Uzavírací klapka mezipřírubová DN50, ruční</t>
  </si>
  <si>
    <t>230038214R00</t>
  </si>
  <si>
    <t>Montáž přírub. armatur, 2 příruby, PN 16, DN 32</t>
  </si>
  <si>
    <t>230038215</t>
  </si>
  <si>
    <t>Montáž přírub. armatur, 2 příruby, PN 16, DN 40</t>
  </si>
  <si>
    <t>783A001</t>
  </si>
  <si>
    <t>783A002</t>
  </si>
  <si>
    <t>vnA000</t>
  </si>
  <si>
    <t>vnA000b</t>
  </si>
  <si>
    <t>vnA001</t>
  </si>
  <si>
    <t>vnA002</t>
  </si>
  <si>
    <t>vnA003</t>
  </si>
  <si>
    <t>vnA004</t>
  </si>
  <si>
    <t>vnA005</t>
  </si>
  <si>
    <t>vnA006</t>
  </si>
  <si>
    <t>vnA007</t>
  </si>
  <si>
    <t>vnA008</t>
  </si>
  <si>
    <t>onA000</t>
  </si>
  <si>
    <t>onA002</t>
  </si>
  <si>
    <t>onA003</t>
  </si>
  <si>
    <t>onA004</t>
  </si>
  <si>
    <t>41P001</t>
  </si>
  <si>
    <t>Demontáže stávajícíh výměníků, kondenzátní nádrže, expanze čerpadel, ohřevu TV, parokondenzátních a teplovodních rozvodů a armatur ve stávající PS</t>
  </si>
  <si>
    <t>713P001</t>
  </si>
  <si>
    <t>713P002</t>
  </si>
  <si>
    <t>713P003</t>
  </si>
  <si>
    <t>713P004</t>
  </si>
  <si>
    <t>713P006</t>
  </si>
  <si>
    <t>713P005</t>
  </si>
  <si>
    <t>Pouzdro potrubní izolační 60/40 mm kamenná vlna s polepem Al fólií vyztuženou skleněnou mřížkou  včetně rezervy na prořezy</t>
  </si>
  <si>
    <t>713P007</t>
  </si>
  <si>
    <t>Pouzdro potrubní izolační 42/30 mm kamenná vlna s polepem Al fólií vyztuženou skleněnou mřížkou, včetně rezervy na prořezy</t>
  </si>
  <si>
    <t>713P008</t>
  </si>
  <si>
    <t>713P009</t>
  </si>
  <si>
    <t>713P010</t>
  </si>
  <si>
    <t>Izolační pouzdro na pryžový kompenzátor DN50; snímatelné</t>
  </si>
  <si>
    <t>713P011</t>
  </si>
  <si>
    <t>Izolační pouzdro na pryžový kompenzátor DN32; snímatelné</t>
  </si>
  <si>
    <t>713P012</t>
  </si>
  <si>
    <t>Izolační pouzdro pro vyvažovací ventil DN40; snímatelné</t>
  </si>
  <si>
    <t>713P013</t>
  </si>
  <si>
    <t>Izolační pouzdro pro vyvažovací ventil DN25; snímatelné</t>
  </si>
  <si>
    <t>713P014</t>
  </si>
  <si>
    <t>713P015</t>
  </si>
  <si>
    <t>713P016</t>
  </si>
  <si>
    <t>713P017</t>
  </si>
  <si>
    <t>713P018</t>
  </si>
  <si>
    <t>713P019</t>
  </si>
  <si>
    <t>Izolační pouzdro pro filtr DN50; snímatelné</t>
  </si>
  <si>
    <t>713P020</t>
  </si>
  <si>
    <t>Izolační pouzdro pro filtr DN32; snímatelné</t>
  </si>
  <si>
    <t>713P021</t>
  </si>
  <si>
    <t>Izolační pouzdro pro trojcestný ventil DN32; snímatelné</t>
  </si>
  <si>
    <t>713P022</t>
  </si>
  <si>
    <t>713P023</t>
  </si>
  <si>
    <t>Izolační pouzdro pro kulový kohout DN80 přivařovací; snímatelné</t>
  </si>
  <si>
    <t>732P000</t>
  </si>
  <si>
    <t>Montáž oběhových čerpadel</t>
  </si>
  <si>
    <t>732P003</t>
  </si>
  <si>
    <t>Montáž kombinováného rozdělovače a sběrače</t>
  </si>
  <si>
    <t>732P004</t>
  </si>
  <si>
    <t>Oběhové čerpadlo s el. řízenými otáčkami; přírubové DN40; 230 V/50 Hz max 427 W jmen. pracovní bod: Q=12,6 m3/hod, H=7,8 m</t>
  </si>
  <si>
    <t>732P005</t>
  </si>
  <si>
    <t>Oběhové čerpadlo s el. řízenými otáčkami; přírubové DN32; 230 V/50 Hz max 340 W jmen. pracovní bod: Q=9,8 m3/hod, H=7,9 m</t>
  </si>
  <si>
    <t>732P008</t>
  </si>
  <si>
    <t>Kombinovaný rozdělovač/sběrač topné vody; 6 výstupních větví; Tmax=105°C včetně stavitelných stojanů a izolace; modul 150, délka 3000 mm</t>
  </si>
  <si>
    <t>733121215</t>
  </si>
  <si>
    <t>733121218R00</t>
  </si>
  <si>
    <t>230032025R00</t>
  </si>
  <si>
    <t>733P001</t>
  </si>
  <si>
    <t>733P000</t>
  </si>
  <si>
    <t>734209113R00</t>
  </si>
  <si>
    <t>734209114R00</t>
  </si>
  <si>
    <t>734209117R00</t>
  </si>
  <si>
    <t>734209118R00</t>
  </si>
  <si>
    <t>734P00m2</t>
  </si>
  <si>
    <t>734P00m0</t>
  </si>
  <si>
    <t>Montáž přírub. armatur, 3 příruby, PN 16, do DN 40</t>
  </si>
  <si>
    <t>734P00m1</t>
  </si>
  <si>
    <t>38832212</t>
  </si>
  <si>
    <t>Teploměr nerezový TR 100, délka stonku 100 mm</t>
  </si>
  <si>
    <t>0-120 °C</t>
  </si>
  <si>
    <t>38832942</t>
  </si>
  <si>
    <t>Jímka teploměrová dl. 105 mm chromovaná</t>
  </si>
  <si>
    <t>734P001</t>
  </si>
  <si>
    <t>734P002</t>
  </si>
  <si>
    <t>734P004</t>
  </si>
  <si>
    <t>Kohout kulový ocelový DN80; přivařovací; pro vodu</t>
  </si>
  <si>
    <t>734P006a</t>
  </si>
  <si>
    <t>734P006b</t>
  </si>
  <si>
    <t>734P006c</t>
  </si>
  <si>
    <t>734P006d</t>
  </si>
  <si>
    <t>734P008</t>
  </si>
  <si>
    <t>734P010</t>
  </si>
  <si>
    <t>734P009</t>
  </si>
  <si>
    <t>Trojcestný směšovací ventil přírubový DN32; PN16; Kvs=16 m3/hod; včetně servopohonu 0-10 V, 24 V</t>
  </si>
  <si>
    <t>734P011</t>
  </si>
  <si>
    <t>734P012</t>
  </si>
  <si>
    <t>734P013</t>
  </si>
  <si>
    <t>734P014</t>
  </si>
  <si>
    <t>Zpětná klapka závitová DN32</t>
  </si>
  <si>
    <t>734P015</t>
  </si>
  <si>
    <t>Zpětná klapka závitová DN50</t>
  </si>
  <si>
    <t>734P016</t>
  </si>
  <si>
    <t>734P017</t>
  </si>
  <si>
    <t>734P018</t>
  </si>
  <si>
    <t>Pryžový kompenzátor DN32, závitový</t>
  </si>
  <si>
    <t>734P019</t>
  </si>
  <si>
    <t>Pryžový kompenzátor DN50, závitový</t>
  </si>
  <si>
    <t>734P020</t>
  </si>
  <si>
    <t>Filtr závitový DN32</t>
  </si>
  <si>
    <t>734P021</t>
  </si>
  <si>
    <t>Filtr závitový DN50</t>
  </si>
  <si>
    <t>734P022</t>
  </si>
  <si>
    <t>734P023</t>
  </si>
  <si>
    <t>Vyvažovací ventil závitový DN25, Kvs=8,89 m3/hod; včetně sady měřících ventilků</t>
  </si>
  <si>
    <t>734P024</t>
  </si>
  <si>
    <t>Vyvažovací ventil závitový DN40, Kvs=27,51 m3/hod; včetně sady měřících ventilků</t>
  </si>
  <si>
    <t>734PMT1</t>
  </si>
  <si>
    <t>Měřič tepla přírubový DN40; Qp=10 m3/h, délka 300 mm, PN min 16</t>
  </si>
  <si>
    <t>734PMT2</t>
  </si>
  <si>
    <t>734PMT3</t>
  </si>
  <si>
    <t>734PMT4</t>
  </si>
  <si>
    <t>734PON</t>
  </si>
  <si>
    <t>783P001</t>
  </si>
  <si>
    <t>783P002</t>
  </si>
  <si>
    <t>vnP000</t>
  </si>
  <si>
    <t>vnP000b</t>
  </si>
  <si>
    <t>vnP001</t>
  </si>
  <si>
    <t>vnP002</t>
  </si>
  <si>
    <t>vnP003</t>
  </si>
  <si>
    <t>vnP004</t>
  </si>
  <si>
    <t>vnP005</t>
  </si>
  <si>
    <t>vnP006</t>
  </si>
  <si>
    <t>vnP007</t>
  </si>
  <si>
    <t>vnP008</t>
  </si>
  <si>
    <t>onP000</t>
  </si>
  <si>
    <t>onP002</t>
  </si>
  <si>
    <t>onP003</t>
  </si>
  <si>
    <t>onP004</t>
  </si>
  <si>
    <t>41Pr001</t>
  </si>
  <si>
    <t>713Pr001</t>
  </si>
  <si>
    <t>713Pr002</t>
  </si>
  <si>
    <t>713Pr004</t>
  </si>
  <si>
    <t>713Pr005</t>
  </si>
  <si>
    <t>713Pr009</t>
  </si>
  <si>
    <t>713Pr010</t>
  </si>
  <si>
    <t>Izolační pouzdro na pryžový kompenzátor DN65; snímatelné</t>
  </si>
  <si>
    <t>713Pr012</t>
  </si>
  <si>
    <t>713Pr014</t>
  </si>
  <si>
    <t>713Pr015</t>
  </si>
  <si>
    <t>713Pr017</t>
  </si>
  <si>
    <t>713Pr018</t>
  </si>
  <si>
    <t>713Pr019</t>
  </si>
  <si>
    <t>Izolační pouzdro pro trojcestný ventil DN40; snímatelné</t>
  </si>
  <si>
    <t>713Pr020</t>
  </si>
  <si>
    <t>732Pr000</t>
  </si>
  <si>
    <t>732Pr007</t>
  </si>
  <si>
    <t>732rP008</t>
  </si>
  <si>
    <t>Oběhové čerpadlo s el. řízenými otáčkami; přírubové DN32; 230 V/50 Hz max 333 W pracovní bod: Q=7, 652 m3/hod, H=5,5 m</t>
  </si>
  <si>
    <t>732Pr018</t>
  </si>
  <si>
    <t>Kombinovaný rozdělovač/sběrač topné vody; 2 výstupní větve; Tmax=105°C včetně stavitelných stojanů a izolace; modul 150, délka 1100 mm</t>
  </si>
  <si>
    <t>733Pr001</t>
  </si>
  <si>
    <t>733Pr000</t>
  </si>
  <si>
    <t>230032026R00</t>
  </si>
  <si>
    <t>734Pr00m2</t>
  </si>
  <si>
    <t>734Pr00m1</t>
  </si>
  <si>
    <t>734209116R00</t>
  </si>
  <si>
    <t>734209115R00</t>
  </si>
  <si>
    <t>734Pr00m3</t>
  </si>
  <si>
    <t>734Pr002</t>
  </si>
  <si>
    <t>734Pr003</t>
  </si>
  <si>
    <t>734Pr004</t>
  </si>
  <si>
    <t>734PrON</t>
  </si>
  <si>
    <t>734Pr007a</t>
  </si>
  <si>
    <t>Vodoměr DN40; Q=16 m3/hod; T30 (SV)</t>
  </si>
  <si>
    <t>734Pr007b</t>
  </si>
  <si>
    <t>Vodoměr DN32; Q=10 m3/hod; T90 (TV)</t>
  </si>
  <si>
    <t>734Pr007c</t>
  </si>
  <si>
    <t>Vodoměr DN25; Q=6,3 m3/hod; T90 (TV)</t>
  </si>
  <si>
    <t>734Pr0067</t>
  </si>
  <si>
    <t>734Pr009</t>
  </si>
  <si>
    <t>734Pr010</t>
  </si>
  <si>
    <t>734Pr011</t>
  </si>
  <si>
    <t>734Pr016</t>
  </si>
  <si>
    <t>734Pr017</t>
  </si>
  <si>
    <t>734Pr019</t>
  </si>
  <si>
    <t>Pryžový kompenzátor DN65, přírubový</t>
  </si>
  <si>
    <t>734Pr021</t>
  </si>
  <si>
    <t>734Pr023</t>
  </si>
  <si>
    <t>734Pr025</t>
  </si>
  <si>
    <t>Vyvažovací ventil přírubový DN50, Kvs=36 m3/hod; včetně sady měřících ventilků</t>
  </si>
  <si>
    <t>734Pr027</t>
  </si>
  <si>
    <t>Trojcestný směšovací ventil přírubový DN40; PN16; Kvs=25 m3/hod; včetně servopohonu 0-10 V, 24 V</t>
  </si>
  <si>
    <t>734PrMT1</t>
  </si>
  <si>
    <t>734PrMT2</t>
  </si>
  <si>
    <t>734PrMT3</t>
  </si>
  <si>
    <t>734PrMT4</t>
  </si>
  <si>
    <t>783Pr001</t>
  </si>
  <si>
    <t>783Pr002</t>
  </si>
  <si>
    <t>vnPr000</t>
  </si>
  <si>
    <t>vnPr000b</t>
  </si>
  <si>
    <t>vnPr001</t>
  </si>
  <si>
    <t>vnPr002</t>
  </si>
  <si>
    <t>vnPr003</t>
  </si>
  <si>
    <t>vnPr004</t>
  </si>
  <si>
    <t>vnPr005</t>
  </si>
  <si>
    <t>vnPr006</t>
  </si>
  <si>
    <t>vnPr007</t>
  </si>
  <si>
    <t>vnPr008</t>
  </si>
  <si>
    <t>vnPr009</t>
  </si>
  <si>
    <t>Napojení nových rozvodů TV a cirkulace z kolektoru na stávající rozvody TV a cirkulace v prádelně</t>
  </si>
  <si>
    <t>vnPr010</t>
  </si>
  <si>
    <t>Zhotovení odbočky SV DN40 ze stávajícího rozvodu pro parní vyvíječ</t>
  </si>
  <si>
    <t>vnPr011</t>
  </si>
  <si>
    <t>Napojení předávací stanice na stávající rozvody UT</t>
  </si>
  <si>
    <t>onPr000</t>
  </si>
  <si>
    <t>onPr002</t>
  </si>
  <si>
    <t>onPr003</t>
  </si>
  <si>
    <t>onPr004</t>
  </si>
  <si>
    <t>733121210</t>
  </si>
  <si>
    <t>7230011</t>
  </si>
  <si>
    <t>Kulový uzávěr přírubový, DN65, plyn</t>
  </si>
  <si>
    <t>7230012</t>
  </si>
  <si>
    <t>Filtr přírubový DN65, plyn</t>
  </si>
  <si>
    <t>7230013</t>
  </si>
  <si>
    <t>Regulátor tlaku STL/STL 85-100/35 kPa; s inpulsy; DN65; průtok regulátorem 62 m3/h (I.etapa) resp. 116 m3/h (II.etapa)</t>
  </si>
  <si>
    <t>7230014</t>
  </si>
  <si>
    <t>BAP DN50; PN16; Přírubová; max přetlak 0,5 MPa; 230 V/50 Hz</t>
  </si>
  <si>
    <t>7230015</t>
  </si>
  <si>
    <t>Regulátor tlaku plynu STL/NTL 35/3,5 kPa; max průtok 96 m3/hod; bezodfukový (odfuk do atmosféry nad membránu)</t>
  </si>
  <si>
    <t>723003</t>
  </si>
  <si>
    <t>(Podružný) Plynoměr turbínový G65; DN50; Qmax=100 m3/hode včetně přepočítávače (bateriové napájení), impulz. snímače a modulu Modbus</t>
  </si>
  <si>
    <t>723004</t>
  </si>
  <si>
    <t>Montáž podružného plynoměru včetně přepočítávače plynu</t>
  </si>
  <si>
    <t>723007</t>
  </si>
  <si>
    <t>Uzavírací klapka mezipřírubová; s pákou; DN65; PN16; včetně protipřírub, těsnění a šroubů</t>
  </si>
  <si>
    <t>723008b</t>
  </si>
  <si>
    <t>733pr000</t>
  </si>
  <si>
    <t>Trubka tlaková plynová PE100 SDR11 75x6,8 mm; s ochraným opláštěním; včetně montáže</t>
  </si>
  <si>
    <t>733pr001</t>
  </si>
  <si>
    <t>Přechod ocel DN65 / PE 100 SDR 11 dn 75x6,8 mm, včetně montáže</t>
  </si>
  <si>
    <t>733pr002</t>
  </si>
  <si>
    <t>Elektrokoleno 90°; elektrotvarovka; 75x6,8 mm SDR 11, včetně montáže</t>
  </si>
  <si>
    <t>733pr003</t>
  </si>
  <si>
    <t>Skřín podružného měření plynu; 2000x2000x500 mm; včetně dvířek, větracích otvorů a montáže</t>
  </si>
  <si>
    <t>733pr004</t>
  </si>
  <si>
    <t>Základ z betonových bloků a štěrku pod skříň podružného měření plynu; včetně montáže</t>
  </si>
  <si>
    <t>733pr005</t>
  </si>
  <si>
    <t>Kotvící materiál do plynoměrné skříně</t>
  </si>
  <si>
    <t>733pr006</t>
  </si>
  <si>
    <t>Zemní práce v zeleném pásu</t>
  </si>
  <si>
    <t>Sejmutí ornice vč. přemístění do 50 m</t>
  </si>
  <si>
    <t>Odstranění podkladu</t>
  </si>
  <si>
    <t>Hloubení rýh do max. šířky 1,2 m</t>
  </si>
  <si>
    <t>Příplatky za vykopávky v blízkostí sítí</t>
  </si>
  <si>
    <t>Přemýstění výkopu</t>
  </si>
  <si>
    <t>Lože, obsyp a zásyp dle PD</t>
  </si>
  <si>
    <t>Rozprostření ornice, výsev trávy</t>
  </si>
  <si>
    <t>Výstražná fólie z PVC, šířka do 330 mm</t>
  </si>
  <si>
    <t>Signalizační bodič CYY 4 mm2, včetně montáže</t>
  </si>
  <si>
    <t>733pr007</t>
  </si>
  <si>
    <t>Zemní práce v komunikaci v majetku investora</t>
  </si>
  <si>
    <t>Zozebrání a likvidace stávající povrchové úpravy komunikace</t>
  </si>
  <si>
    <t>Zásyp šterkopískem</t>
  </si>
  <si>
    <t>Nová povrchová komunikace</t>
  </si>
  <si>
    <t>Včetně oveření skladby stávající komunikace (předpoklad asfaltobeton cca 150 mm, zpevněné kamenivo + šterkodrť/šterkopísek tl. cca 350 mm)</t>
  </si>
  <si>
    <t>733pr008</t>
  </si>
  <si>
    <t>Vytyčení sítí v trase nového areálového plynovodu</t>
  </si>
  <si>
    <t>733pr009</t>
  </si>
  <si>
    <t>Chráničky pro svislé části venkovního plynovodního rozvodu</t>
  </si>
  <si>
    <t>733pr010</t>
  </si>
  <si>
    <t>Geodetické zaměření nového plynovodu v areálu investora</t>
  </si>
  <si>
    <t>02001</t>
  </si>
  <si>
    <t>Axiální ventilátor d500 mm; Q=5800 m3/h, P=120 Pa; 636 W; 230 V; 2,8 A; včetně regulátoru otáček</t>
  </si>
  <si>
    <t>03001</t>
  </si>
  <si>
    <t>Kapsový filtr tř. filtrace G4 1000x1000 mm, vč. revizních dveří</t>
  </si>
  <si>
    <t>Krycí mřížka d500 mm</t>
  </si>
  <si>
    <t>05002</t>
  </si>
  <si>
    <t>Pružná spojka d500 mm</t>
  </si>
  <si>
    <t>05003</t>
  </si>
  <si>
    <t>Krycí mřížka 1000x500 mm</t>
  </si>
  <si>
    <t>Kulisový tlumič hluku 1000x1000 mm, délka 1000 mm; 4x kulisa š. 200 mm, l. 1000 mm včetně náběhových a odtokových hran;  útlum (frekvence v Hz: 32/63/125/250/500/1000/2000/4000/8000)</t>
  </si>
  <si>
    <t>9/12/20/35/57/73/60/47/19 dB</t>
  </si>
  <si>
    <t>Kulisový tlumič hluku 1000x500 mm, délka 1000 mm; 4x kulisa š. 200 mm, l. 1000 mm včetně náběhových a odtokových hran; útlum (frekvence v Hz: 32/63/125/250/500/1000/2000/4000/8000)</t>
  </si>
  <si>
    <t>9/12/19/33/55/73/60/47/19 dB</t>
  </si>
  <si>
    <t>Protidešťová žaluzie se sítí proti hmyzu 1000x1000 mm</t>
  </si>
  <si>
    <t>07002</t>
  </si>
  <si>
    <t>Protidešťová žaluzie se sítí proti hmyzu 1000x500 mm</t>
  </si>
  <si>
    <t>09001</t>
  </si>
  <si>
    <t>Potrubí VZT čtyřhranné přírubové sk.I., 1000x1000 mm, včetně tvarovek</t>
  </si>
  <si>
    <t xml:space="preserve">m     </t>
  </si>
  <si>
    <t>10001</t>
  </si>
  <si>
    <t>Izolace ze syntetického kaučuku, samolepicí desky, tl. 19 mm</t>
  </si>
  <si>
    <t xml:space="preserve">m2    </t>
  </si>
  <si>
    <t>Montáž VZT zařízení, potrubí a izolace</t>
  </si>
  <si>
    <t>12006</t>
  </si>
  <si>
    <t>Spolupráce s ostatními profesemi</t>
  </si>
  <si>
    <t>Trubka ohebná - pr.20mm, 750N</t>
  </si>
  <si>
    <t>Pol__0008</t>
  </si>
  <si>
    <t>Mtz Trubka ohebná - pr.20mm, 750N</t>
  </si>
  <si>
    <t>Pol__0009</t>
  </si>
  <si>
    <t>Pol__0010</t>
  </si>
  <si>
    <t>Pol__0011</t>
  </si>
  <si>
    <t>Pol__0012</t>
  </si>
  <si>
    <t>Pol__0013</t>
  </si>
  <si>
    <t>Pol__0015</t>
  </si>
  <si>
    <t>Pol__0016</t>
  </si>
  <si>
    <t>MTZ stávající rozvaděč</t>
  </si>
  <si>
    <t>Řídicí systém BACnet IP, BACnet MS/TP, webserver - AI -12, BI-12, AO- 5, BO-5. Řídící systém musí být 100% kompatibilní se stávajícím systémem</t>
  </si>
  <si>
    <t>Pol_PLC2</t>
  </si>
  <si>
    <t>Pol__0005</t>
  </si>
  <si>
    <t>RozvaděčRMR</t>
  </si>
  <si>
    <t>Rozvaděč RMR  - Rozvaděč oceloplechový volně stojící s podstavcem, svorkovnice nahoře, krytí IP 54, rozměry 800x2000x400 (š x v x h), ochrana dle ČSN 33 2000-4-41 samočinným odpojením vadné části v</t>
  </si>
  <si>
    <t>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10mm, přístroje se zkratovou odolností 10kA, vývody kabelů nahoru, přívod vrchem zhora, atd., zhotové dle ČSN EN 61 439</t>
  </si>
  <si>
    <t>Trubka ohebná - pr.32mm, 750N</t>
  </si>
  <si>
    <t>Kabel silový s Cu jádrem 750 V CYKY 4 x 16 mm2</t>
  </si>
  <si>
    <t>Pol__0021</t>
  </si>
  <si>
    <t>Pol__0022</t>
  </si>
  <si>
    <t>Pol__0025</t>
  </si>
  <si>
    <t>Pol__0026</t>
  </si>
  <si>
    <t>CYSY 2x0,75</t>
  </si>
  <si>
    <t>Pol__0038</t>
  </si>
  <si>
    <t>Pol__0040</t>
  </si>
  <si>
    <t>MTZ Snímač venkovní teploty,  Ni1000, rozsah -40 až 60 °C, IP65</t>
  </si>
  <si>
    <t>Pol__0041</t>
  </si>
  <si>
    <t>MTZ Snímač teploty příložný / do jímky, Ni1000/6180, kabel 2m, jímka</t>
  </si>
  <si>
    <t>Pol__0042</t>
  </si>
  <si>
    <t>MTZ Kanálový snímač teploty s připojovací přírubou, Ni1000, -40..80°C, ponor 280 mm, IP54</t>
  </si>
  <si>
    <t>Pol__0043</t>
  </si>
  <si>
    <t>Pol__0044</t>
  </si>
  <si>
    <t>Pol__0045</t>
  </si>
  <si>
    <t>Pol__0046</t>
  </si>
  <si>
    <t>Mtz Trubka ohebná - pr.32mm, 750N</t>
  </si>
  <si>
    <t>Pol__0047</t>
  </si>
  <si>
    <t>Pol__0048</t>
  </si>
  <si>
    <t>Pol__0049</t>
  </si>
  <si>
    <t>Mtz Kabel silový s Cu jádrem 750 V CYKY 5 x 16 mm2</t>
  </si>
  <si>
    <t>Pol__0054</t>
  </si>
  <si>
    <t>MTZ CYSY 2x0,75</t>
  </si>
  <si>
    <t>vizual</t>
  </si>
  <si>
    <t>101100177T01</t>
  </si>
  <si>
    <t>Programovatelný regulátor , 15bodový, 4UI, 2BI, 2BO, 3CO, 4RO, 230Vac, komunikace N2</t>
  </si>
  <si>
    <t>Rozvaděč R</t>
  </si>
  <si>
    <t>Úpravy ve stávajicím rozvěděču</t>
  </si>
  <si>
    <t>KRABICE LA/2 S VÍČKEM</t>
  </si>
  <si>
    <t>Pol__0014</t>
  </si>
  <si>
    <t>Pol__0017</t>
  </si>
  <si>
    <t>Pol__0019</t>
  </si>
  <si>
    <t>MTZ KRABICE  LA/2 S VÍČKEM</t>
  </si>
  <si>
    <t>Pol__0023</t>
  </si>
  <si>
    <t>Pol__0027</t>
  </si>
  <si>
    <t>Pol__0033</t>
  </si>
  <si>
    <t>Pol__0039</t>
  </si>
  <si>
    <t>Přidání datových bodů do stávající vizualizačního SW</t>
  </si>
  <si>
    <t>Řídicí systém BACnet IP, BACnet MS/TP, webserver - AI -14, BI-11, AO- 8, BO-4. Řídící systém musí být 100% kompatibilní se stávajícím systémem</t>
  </si>
  <si>
    <t>RozvaděčRMP</t>
  </si>
  <si>
    <t>Rozvaděč RMP  - Rozvaděč oceloplechový volně stojící s podstavcem, svorkovnice nahoře, krytí IP 54, rozměry 800x2000x400 (š x v x h), ochrana dle ČSN 33 2000-4-41 samočinným odpojením vadné části v</t>
  </si>
  <si>
    <t>Pol__0037</t>
  </si>
  <si>
    <t>Pol__0088</t>
  </si>
  <si>
    <t>Řídicí systém BACnet IP, BACnet MS/TP, webserver - AI -16, BI-31, AO- 8, BO-18. Řídící systém musí být 100% kompatibilní se stávajícím systémem</t>
  </si>
  <si>
    <t>Pol_PLC3</t>
  </si>
  <si>
    <t>Integrace vyvíječe páry včetně potřebného HW + SW pro její řízení a monitoring</t>
  </si>
  <si>
    <t>Z3</t>
  </si>
  <si>
    <t>Napájecí zdroj 24V, 60W na Din lištu</t>
  </si>
  <si>
    <t>RozvaděčRM1</t>
  </si>
  <si>
    <t>Rozvaděč RME  - Rozvaděč oceloplechový volně stojící s podstavcem, svorkovnice nahoře, krytí IP 54, rozměry 800+800x2000x400 (š x v x h), ochrana dle ČSN 33 2000-4-41 samočinným odpojením vadné části</t>
  </si>
  <si>
    <t>v 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10mm, přístroje se zkratovou odolností 10kA, vývody kabelů nahoru, přívod vrchem zhora, atd., zhotové dle ČSN EN 61 439</t>
  </si>
  <si>
    <t>Jištení ve stávajicím rozvaděči 3x40A, char D, 10kA</t>
  </si>
  <si>
    <t>Vložka pojistková 100A</t>
  </si>
  <si>
    <t>Montážní Polyuretanová pěna 750ml</t>
  </si>
  <si>
    <t>Pol__0104</t>
  </si>
  <si>
    <t>Pol__0002</t>
  </si>
  <si>
    <t>Pol__0007</t>
  </si>
  <si>
    <t>Optický box pro ukončení 8 optických vodičů, na lištu DIN, DIN RAIL BOX 8xSC</t>
  </si>
  <si>
    <t>Měření optických kabelů</t>
  </si>
  <si>
    <t>optický kabel vlákno 4x</t>
  </si>
  <si>
    <t>rozvaděč, 19" stojanový, 21U, 600x800mm, zatížení 300kg, šedá</t>
  </si>
  <si>
    <t>UPS SC 450VA (280W) Rackmount rack 19</t>
  </si>
  <si>
    <t>switch 8portový 10/100/1000Mbps</t>
  </si>
  <si>
    <t>PC Mini Tower, Procesor Intel® Core™ i5, Operační systém Windows 10 Pro (64bitový),  Paměť RAM 16GB, Dva pevné disky 500 GB, RAID1, DVD +/-RW mechanika, Grafická karta AMD s pamětí 1GB, USB</t>
  </si>
  <si>
    <t>klávesnice, optická myš USB, Tříletá podpora ProSupport a servisní služba na pracovišti (On-Site) s odezvou do 4 h po diagnostice, Bez monitoru</t>
  </si>
  <si>
    <t>Příslušenství PC</t>
  </si>
  <si>
    <t>713par000m1</t>
  </si>
  <si>
    <t>713par000m2</t>
  </si>
  <si>
    <t>713par001</t>
  </si>
  <si>
    <t>Lamelová skružovatelná rohož z minerální plsti s povrchovou úpravou hliníkovou fólií vyztužená mřížkou ze skleněných vláken; tl. 100 mm; včetně montáže</t>
  </si>
  <si>
    <t>713par002</t>
  </si>
  <si>
    <t>Potrubní pouzdro izolační, minerální plsť s hliníkovou folií, vystuženo mřížkou ze skleněných vláken 21/25 mm</t>
  </si>
  <si>
    <t>713par003</t>
  </si>
  <si>
    <t>Potrubní pouzdro izolační, minerální plsť s hliníkovou folií, vystuženo mřížkou ze skleněných vláken 27/30 mm</t>
  </si>
  <si>
    <t>713par004</t>
  </si>
  <si>
    <t>Potrubní pouzdro izolační, minerální plsť s hliníkovou folií, vystuženo mřížkou ze skleněných vláken 34/30 mm</t>
  </si>
  <si>
    <t>713par005</t>
  </si>
  <si>
    <t>Potrubní pouzdro izolační, minerální plsť s hliníkovou folií, vystuženo mřížkou ze skleněných vláken 42/30 mm</t>
  </si>
  <si>
    <t>713par006</t>
  </si>
  <si>
    <t>Potrubní pouzdro izolační, minerální plsť s hliníkovou folií, vystuženo mřížkou ze skleněných vláken 49/40 mm</t>
  </si>
  <si>
    <t>713par007</t>
  </si>
  <si>
    <t>Potrubní pouzdro izolační, minerální plsť s hliníkovou folií, vystuženo mřížkou ze skleněných vláken 60/50 mm</t>
  </si>
  <si>
    <t>713par008</t>
  </si>
  <si>
    <t>Potrubní pouzdro izolační, minerální plsť s hliníkovou folií, vystuženo mřížkou ze skleněných vláken 76/80 mm</t>
  </si>
  <si>
    <t>713par009</t>
  </si>
  <si>
    <t>Potrubní pouzdro izolační, minerální plsť s hliníkovou folií, vystuženo mřížkou ze skleněných vláken 89/80 mm</t>
  </si>
  <si>
    <t>713par010</t>
  </si>
  <si>
    <t>Potrubní pouzdro izolační, minerální plsť s hliníkovou folií, vystuženo mřížkou ze skleněných vláken 140/100 mm</t>
  </si>
  <si>
    <t>713par011</t>
  </si>
  <si>
    <t>Termoizolační trubice z pěnového polyetylenu, základní provedení, 21/6 mm</t>
  </si>
  <si>
    <t>713par012</t>
  </si>
  <si>
    <t>Termoizolační trubice z pěnového polyetylenu, základní provedení, 27/6 mm</t>
  </si>
  <si>
    <t>713par013</t>
  </si>
  <si>
    <t>Termoizolační trubice z pěnového polyetylenu, základní provedení, 34/6 mm</t>
  </si>
  <si>
    <t>713par014</t>
  </si>
  <si>
    <t>Termoizolační trubice z pěnového polyetylenu, základní provedení, 42/6 mm</t>
  </si>
  <si>
    <t>713par015</t>
  </si>
  <si>
    <t>Izolační pouzdro pro uzavírací ventil DN15; snímatelné; teplota do 220 °C</t>
  </si>
  <si>
    <t>713par016</t>
  </si>
  <si>
    <t>Izolační pouzdro pro uzavírací ventil DN25; snímatelné; teplota do 220 °C</t>
  </si>
  <si>
    <t>713par017</t>
  </si>
  <si>
    <t>Izolační pouzdro pro uzavírací ventil DN50; snímatelné; teplota do 220 °C</t>
  </si>
  <si>
    <t>713par018</t>
  </si>
  <si>
    <t>Izolační pouzdro pro uzavírací ventil DN65; snímatelné; teplota do 220 °C</t>
  </si>
  <si>
    <t>713par019</t>
  </si>
  <si>
    <t>Izolační pouzdro pro zpětný ventil DN15; snímatelné; teplota do 220 °C</t>
  </si>
  <si>
    <t>713par020</t>
  </si>
  <si>
    <t>Izolační pouzdro pro zpětný ventil DN20; snímatelné; teplota do 220 °C</t>
  </si>
  <si>
    <t>713par021</t>
  </si>
  <si>
    <t>Izolační pouzdro pro filtr DN15; snímatelné; teplota do 220 °C</t>
  </si>
  <si>
    <t>713par022</t>
  </si>
  <si>
    <t>Izolační pouzdro pro filtr DN20; snímatelné; teplota do 220 °C</t>
  </si>
  <si>
    <t>713par023</t>
  </si>
  <si>
    <t>Izolační pouzdro pro přírubový spoj DN40; snímatelné; teplota do 220 °C</t>
  </si>
  <si>
    <t>713par024</t>
  </si>
  <si>
    <t>Izolační pouzdro pro přírubový spoj DN65; snímatelné; teplota do 220 °C</t>
  </si>
  <si>
    <t>724par001m</t>
  </si>
  <si>
    <t>Montáž parního vyvíječe, včetně kompletace</t>
  </si>
  <si>
    <t>724par002m</t>
  </si>
  <si>
    <t>724par003m</t>
  </si>
  <si>
    <t>Montáž kompresoru</t>
  </si>
  <si>
    <t>724par001</t>
  </si>
  <si>
    <t>Vyvíječ páry, parní výkon min. 850 kg/hod (relativní při 100 °C, napájecí voda)</t>
  </si>
  <si>
    <t>Tepelný výkon min. 557 kW</t>
  </si>
  <si>
    <t>Stupeň účinnosti spalovaní min 91%</t>
  </si>
  <si>
    <t>Max přípustný provozní tlak 10 bar</t>
  </si>
  <si>
    <t>Provozní tlak max 8 bar</t>
  </si>
  <si>
    <t>Provoz s občasnou obsluhou</t>
  </si>
  <si>
    <t>Počet provozních hodin - denně cca 8 h</t>
  </si>
  <si>
    <t>Nizkoemisní hořák, modulace výkonu 0-50-100%</t>
  </si>
  <si>
    <t>Včetně doplňujícího vybabení: separátor páry, uzavírací armatury, pojistný ventil, filtr, zpětné klapky dle schématu zapojení</t>
  </si>
  <si>
    <t>Včetně napájecí nádrže, úpravny vody a čerpadel</t>
  </si>
  <si>
    <t>Včetně rozhraní pro připojení internetu - datový kabel</t>
  </si>
  <si>
    <t>Včetn dopravy, uvedení do provozu a zaškolení, výchozí revize, tlakové zkoušky, pasportu</t>
  </si>
  <si>
    <t>724par002</t>
  </si>
  <si>
    <t>Oběhové čerpadlo Q=1,32 m3/hod, H= 4,5 m</t>
  </si>
  <si>
    <t>724par003</t>
  </si>
  <si>
    <t>Kompresor se vzdušníkem, 50l/min, 8 bar</t>
  </si>
  <si>
    <t>724par004</t>
  </si>
  <si>
    <t>Pomocné ocelové konstrukce, včetně montáže</t>
  </si>
  <si>
    <t>733par000m</t>
  </si>
  <si>
    <t>Montáž potrubí včetně tvarovek</t>
  </si>
  <si>
    <t>733par000k</t>
  </si>
  <si>
    <t>733par000</t>
  </si>
  <si>
    <t>Trubka ocelová bezešvá 17,2 x 2,6   P235GH</t>
  </si>
  <si>
    <t>14470101</t>
  </si>
  <si>
    <t>Trubka ocelová bezešvá 21,3 x 2,6   P235GH</t>
  </si>
  <si>
    <t>14470103</t>
  </si>
  <si>
    <t>Trubka ocelová bezešvá 26,9 x 2,6   P235GH</t>
  </si>
  <si>
    <t>14470105</t>
  </si>
  <si>
    <t>Trubka ocelová bezešvá 33,7 x 2,6   P235GH</t>
  </si>
  <si>
    <t>14470108</t>
  </si>
  <si>
    <t>Trubka ocelová bezešvá 42,4 x 2,6   P235GH</t>
  </si>
  <si>
    <t>14470112</t>
  </si>
  <si>
    <t>Trubka ocelová bezešvá 48,3 x 2,6   P235GH</t>
  </si>
  <si>
    <t>14470118</t>
  </si>
  <si>
    <t>Trubka ocelová bezešvá 60,3 x 2,9   P235GH</t>
  </si>
  <si>
    <t>14470124</t>
  </si>
  <si>
    <t>Trubka ocelová bezešvá 76,1 x 3,2   P235GH</t>
  </si>
  <si>
    <t>14470127</t>
  </si>
  <si>
    <t>Trubka ocelová bezešvá 88,9 x 3,6  P235GH</t>
  </si>
  <si>
    <t>14470134</t>
  </si>
  <si>
    <t>Trubka ocelová bezešvá 139,7 x 4,0  P235GH</t>
  </si>
  <si>
    <t>733par001</t>
  </si>
  <si>
    <t>Potrubí grilamidové PA12 8x1,0 mm</t>
  </si>
  <si>
    <t>733par002</t>
  </si>
  <si>
    <t>Potrubí grilamidové PA12 18x1,2 mm</t>
  </si>
  <si>
    <t>Varné tvarovky (kolena 90°, oblouk 45°, redukce, Tkusy), příruby, včetně montáže</t>
  </si>
  <si>
    <t>734par000</t>
  </si>
  <si>
    <t>Montáž pojistného ventil DN15</t>
  </si>
  <si>
    <t>734209112</t>
  </si>
  <si>
    <t>Montáž armatur závitových,se 2závity, G 3/8</t>
  </si>
  <si>
    <t>230038411</t>
  </si>
  <si>
    <t>Montáž přírub. armatur, 2 příruby, PN 40, DN 15</t>
  </si>
  <si>
    <t>230038412</t>
  </si>
  <si>
    <t>Montáž přírub. armatur, 2 příruby, PN 40, DN 20</t>
  </si>
  <si>
    <t>230038413</t>
  </si>
  <si>
    <t>Montáž přírub. armatur, 2 příruby, PN 40, DN 25</t>
  </si>
  <si>
    <t>230038416</t>
  </si>
  <si>
    <t>Montáž přírub. armatur, 2 příruby, PN 40, DN 50</t>
  </si>
  <si>
    <t>230038417</t>
  </si>
  <si>
    <t>Montáž přírub. armatur, 2 příruby, PN 40, DN 65</t>
  </si>
  <si>
    <t>734par001</t>
  </si>
  <si>
    <t>Ventil uzavírací přímý DN 15, přírubový, PN 40, s ručním kolem</t>
  </si>
  <si>
    <t>734par002</t>
  </si>
  <si>
    <t>Ventil uzavírací přímý DN 25, přírubový, PN 40, s ručním kolem</t>
  </si>
  <si>
    <t>734par003</t>
  </si>
  <si>
    <t>Ventil uzavírací přímý DN 50, přírubový, PN 40, s ručním kolem</t>
  </si>
  <si>
    <t>734par004</t>
  </si>
  <si>
    <t>Ventil uzavírací přímý DN 65, přírubový, PN 40, s ručním kolem</t>
  </si>
  <si>
    <t>734par005</t>
  </si>
  <si>
    <t>Ventil zpětný samočinný přírubový PN 40; DN 15</t>
  </si>
  <si>
    <t>734par006</t>
  </si>
  <si>
    <t>Ventil zpětný samočinný přírubový PN 40; DN 20</t>
  </si>
  <si>
    <t>734par007</t>
  </si>
  <si>
    <t>Filtr hrubý přírubový PN 40; DN 15</t>
  </si>
  <si>
    <t>734par008</t>
  </si>
  <si>
    <t>Filtr hrubý přírubový PN 40; DN 20</t>
  </si>
  <si>
    <t>734par009</t>
  </si>
  <si>
    <t>Odvaděč kondenzátu termický přírubový PN 40; DN 15</t>
  </si>
  <si>
    <t>734par010</t>
  </si>
  <si>
    <t>Teploměr kruhový se zadním připojením d100 mm, 0-250 °C, délka stonku 160 mm</t>
  </si>
  <si>
    <t>734par011</t>
  </si>
  <si>
    <t>Teploměrová jímka PN 16, délka 165 mm</t>
  </si>
  <si>
    <t>734par012</t>
  </si>
  <si>
    <t>Tlakoměr se spodním připojením d100 mm; třída přesnosti 1,6; M 20x1,5; 0-1,6 MPa včetně ventilu a kondezační smyčky a montáže</t>
  </si>
  <si>
    <t>734par013</t>
  </si>
  <si>
    <t>Kulový kohout uzavírací s vnitřním závitem a ruční pákou PN 16; 3/8"</t>
  </si>
  <si>
    <t>734par014</t>
  </si>
  <si>
    <t>Kulový kohout uzavírací s vnitřním závitem a ruční pákou PN 16; 1/2"</t>
  </si>
  <si>
    <t>734par015</t>
  </si>
  <si>
    <t>Kulový kohout uzavírací s vnitřním závitem a ruční pákou PN 16; 3/4"</t>
  </si>
  <si>
    <t>734par016</t>
  </si>
  <si>
    <t>Kulový kohout uzavírací s vnitřním závitem a ruční pákou PN 16; 1"</t>
  </si>
  <si>
    <t>734par017</t>
  </si>
  <si>
    <t>Kulový kohout uzavírací s vnitřním závitem a ruční pákou PN 16; 5/4"</t>
  </si>
  <si>
    <t>734par018</t>
  </si>
  <si>
    <t>Filtr s vnitřními závity PN 16; 5/4"</t>
  </si>
  <si>
    <t>734par019</t>
  </si>
  <si>
    <t>Ventil regulační s vnitřními závity a ručním kolem PN 16; 3/4", kv=5,71 m3/hod</t>
  </si>
  <si>
    <t>734par020</t>
  </si>
  <si>
    <t>Ventil zpětný s vnitřními závity PN 16; 3/4"</t>
  </si>
  <si>
    <t>734par021</t>
  </si>
  <si>
    <t>Ventil zpětný s vnitřními závity PN 16; 1"</t>
  </si>
  <si>
    <t>734par022</t>
  </si>
  <si>
    <t>Potrubní oddělovač s vnitřními závity PN 10; 5/4"</t>
  </si>
  <si>
    <t>734par023</t>
  </si>
  <si>
    <t>Vodoměr s vnějšími závity; 3/4" Qn=2,5 m3/hod</t>
  </si>
  <si>
    <t>734par024</t>
  </si>
  <si>
    <t>Tlakoměr se spodním připojením d100 mm; třída přesnosti 1,6; M 20x1,5; 0-1,0 MPa včetně ventilu a kondezační smyčky a montáže</t>
  </si>
  <si>
    <t>734par025</t>
  </si>
  <si>
    <t>Regulátor tlaku vzduchu 800/500 kPa; s vnitřními závity</t>
  </si>
  <si>
    <t>734par026</t>
  </si>
  <si>
    <t>Pojistný ventil; 1/2"; pot=600 kPa; tlakový vzduch</t>
  </si>
  <si>
    <t>737par000</t>
  </si>
  <si>
    <t>Potrubí z PPR, teplá, D 20x3,4 mm</t>
  </si>
  <si>
    <t>737par001</t>
  </si>
  <si>
    <t>737par002</t>
  </si>
  <si>
    <t>Kotlový díl 350 mm vložka tl. 1,0 mm</t>
  </si>
  <si>
    <t>vložka nerez ocel 1.4404 tl. 1,0 mm</t>
  </si>
  <si>
    <t>minerální izolace tl. 50 mm</t>
  </si>
  <si>
    <t>opláštění nerez ocel 1.4404 tl. 0,5 mm, lesklý povrch</t>
  </si>
  <si>
    <t>737par003</t>
  </si>
  <si>
    <t>Komínový díl l = 950 mm, 350 mm vložka tl. 1,0 mm</t>
  </si>
  <si>
    <t>737par004</t>
  </si>
  <si>
    <t>Dilatační díl 350 mm, 350-650 mm vložka tl. 1,0 mm</t>
  </si>
  <si>
    <t>737par005</t>
  </si>
  <si>
    <t>Koleno d350R 400/30°, 2 segmenty vložka tl. 1,0 mm</t>
  </si>
  <si>
    <t>737par006</t>
  </si>
  <si>
    <t>Konzola 350 mm</t>
  </si>
  <si>
    <t>737par007</t>
  </si>
  <si>
    <t>Dno s odvodem kondenzátu 350 mm vložka tl. 1,0 mm</t>
  </si>
  <si>
    <t>737par008</t>
  </si>
  <si>
    <t>Komínový díl s kruhovým KO s deklem 350 mm vložka tl. 1,0 mm</t>
  </si>
  <si>
    <t>737par009</t>
  </si>
  <si>
    <t>Komínový díl l = 250 mm, 350 mm vložka tl. 1,0 mm</t>
  </si>
  <si>
    <t>737par010</t>
  </si>
  <si>
    <t>Sopouch 60° 350 mm vložka tl. 1,0 mm</t>
  </si>
  <si>
    <t>737par011</t>
  </si>
  <si>
    <t>Koncový komínový díl 350 mm s Meidingerovou hlavou, vložka tl. 1,0 mm</t>
  </si>
  <si>
    <t>737par012</t>
  </si>
  <si>
    <t>Komínový díl l = 950 mm, 350 mm, s regulátorem tahu a explozní klapkou vložka tl. 1,0 mm</t>
  </si>
  <si>
    <t>737par013</t>
  </si>
  <si>
    <t>Neutralizační box</t>
  </si>
  <si>
    <t>737par014</t>
  </si>
  <si>
    <t>Lůžko 350 mm</t>
  </si>
  <si>
    <t>737par015</t>
  </si>
  <si>
    <t>Zemnící objímka a svorka</t>
  </si>
  <si>
    <t>783par000</t>
  </si>
  <si>
    <t>Nátěr syntetický základní</t>
  </si>
  <si>
    <t>783par001</t>
  </si>
  <si>
    <t>Nátěr syntetický vrchní email</t>
  </si>
  <si>
    <t>783par002</t>
  </si>
  <si>
    <t>Nátěr silikonovou vypalovací barvou s antikorozním účinkem</t>
  </si>
  <si>
    <t>vnpar001</t>
  </si>
  <si>
    <t>vnpar002</t>
  </si>
  <si>
    <t>vnpar003</t>
  </si>
  <si>
    <t>vnpar004</t>
  </si>
  <si>
    <t>vnpar005</t>
  </si>
  <si>
    <t>vnpar006</t>
  </si>
  <si>
    <t>Montážní technika</t>
  </si>
  <si>
    <t>vnpar007</t>
  </si>
  <si>
    <t>vnpar008</t>
  </si>
  <si>
    <t>vnpar010</t>
  </si>
  <si>
    <t>vnpar011</t>
  </si>
  <si>
    <t>vnpar013</t>
  </si>
  <si>
    <t>Manipulační technika</t>
  </si>
  <si>
    <t>vnpar014</t>
  </si>
  <si>
    <t>vnpar016</t>
  </si>
  <si>
    <t>Napojení zdroje páry na stávající rozvody páry a kondenzátu</t>
  </si>
  <si>
    <t>vnpar017</t>
  </si>
  <si>
    <t>Rozdělovač páry - položky pro vystrojení jsou součástí položek potrubí, uložení potrubí, izolací  a varných tvarovek, detailní návrh bude proveden v rámci výrobní dokumentace</t>
  </si>
  <si>
    <t>onpar001</t>
  </si>
  <si>
    <t>onpar002</t>
  </si>
  <si>
    <t>onpar003</t>
  </si>
  <si>
    <t>onpar004</t>
  </si>
  <si>
    <t>onpar005</t>
  </si>
  <si>
    <t>onpar006</t>
  </si>
  <si>
    <t>onpar007</t>
  </si>
  <si>
    <t>Návrh a zhotovení provozního řádu k parnímu vyvíječi</t>
  </si>
  <si>
    <t>onpar008</t>
  </si>
  <si>
    <t>Provozní kniha parního vyvíječe</t>
  </si>
  <si>
    <t>310237241R00</t>
  </si>
  <si>
    <t>Zazdívka otvorů pl. 0,25 m2 cihlami, tl. zdi 30 cm</t>
  </si>
  <si>
    <t>952901221R00</t>
  </si>
  <si>
    <t>Vyčištění průmyslových budov a objektů výrobních</t>
  </si>
  <si>
    <t>970051160R00</t>
  </si>
  <si>
    <t>Vrtání jádrové do ŽB do D 160 mm</t>
  </si>
  <si>
    <t>970051200R00</t>
  </si>
  <si>
    <t>Vrtání jádrové do ŽB do D 200 mm</t>
  </si>
  <si>
    <t>970051300R00</t>
  </si>
  <si>
    <t>Vrtání jádrové do ŽB do D 300 mm</t>
  </si>
  <si>
    <t>978021161R00</t>
  </si>
  <si>
    <t>Otlučení cementových omítek vnitřních stěn do 50 %</t>
  </si>
  <si>
    <t>977151129U00</t>
  </si>
  <si>
    <t>Vrt jádrový D do 350mm</t>
  </si>
  <si>
    <t>998733101R00</t>
  </si>
  <si>
    <t>Včetně naložení na dopravní prostředek a složení na skládku, bez poplatku za skládku.</t>
  </si>
  <si>
    <t>979999999R00</t>
  </si>
  <si>
    <t>Poplatek za skladku 10 % příměsí</t>
  </si>
  <si>
    <t>005122 R</t>
  </si>
  <si>
    <t>Provozní vlivy</t>
  </si>
  <si>
    <t>Soubor</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</si>
  <si>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</si>
  <si>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</si>
  <si>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</si>
  <si>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</si>
  <si>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Ztížené montážní podmínky (velikost kolektroů, stávající neměněné rozvody v kolektorech, limitace max. délek potrubí, omezená možnost přístupu do kolektoru s materiálem, omezená možnost větrání prostoru), Seznámení s místem realizace před samotnou realizací.</t>
  </si>
  <si>
    <t>005208T</t>
  </si>
  <si>
    <t>Návrh místního provozního předpisu</t>
  </si>
  <si>
    <t>Náklady zhotovitele na vypracování provozních předpisů pro trvalý či zkušební provoz včetně nákladů na předání všech návodů k obsluze a údržbě pro technologická zařízení a včetně zaškolení obsluhy objednatele.</t>
  </si>
  <si>
    <t>713300832</t>
  </si>
  <si>
    <t>Odstranění pevné izolace včetně úpravy</t>
  </si>
  <si>
    <t>713461121</t>
  </si>
  <si>
    <t>Izolace potrubí skružemi, 1vrstvá</t>
  </si>
  <si>
    <t>Včetně pomocného lešení o výšce podlahy do 1900 mm a pro zatížení do 1,5 kPa.</t>
  </si>
  <si>
    <t>631547215</t>
  </si>
  <si>
    <t>Pouzdro potrubní izolační 35/40 mm kamenná vlna s polepem Al fólií</t>
  </si>
  <si>
    <t>631547216</t>
  </si>
  <si>
    <t>Pouzdro potrubní izolační 42/40 mm kamenná vlna s polepem Al fólií</t>
  </si>
  <si>
    <t>631547217</t>
  </si>
  <si>
    <t>Pouzdro potrubní izolační 48/40 mm kamenná vlna s polepem Al fólií</t>
  </si>
  <si>
    <t>631547219</t>
  </si>
  <si>
    <t>Pouzdro potrubní izolační 60/40 mm kamenná vlna s polepem Al fólií</t>
  </si>
  <si>
    <t>631547222</t>
  </si>
  <si>
    <t>Pouzdro potrubní izolační 76/40 mm kamenná vlna s polepem Al fólií</t>
  </si>
  <si>
    <t>631547316</t>
  </si>
  <si>
    <t>Pouzdro potrubní izolační 42/50 mm kamenná vlna s polepem Al fólií</t>
  </si>
  <si>
    <t>631547317</t>
  </si>
  <si>
    <t>Pouzdro potrubní izolační 48/50 mm kamenná vlna s polepem Al fólií</t>
  </si>
  <si>
    <t>631547319</t>
  </si>
  <si>
    <t>Pouzdro potrubní izolační 60/50 mm kamenná vlna s polepem Al fólií</t>
  </si>
  <si>
    <t>631547322</t>
  </si>
  <si>
    <t>Pouzdro potrubní izolační 76/50 mm kamenná vlna s polepem Al fólií</t>
  </si>
  <si>
    <t>631547323</t>
  </si>
  <si>
    <t>Pouzdro potrubní izolační 89/50 mm kamenná vlna s polepem Al fólií</t>
  </si>
  <si>
    <t>631547325</t>
  </si>
  <si>
    <t>Pouzdro potrubní izolační 114/50 mm kamenná vlna s polepem Al fólií</t>
  </si>
  <si>
    <t>631547422</t>
  </si>
  <si>
    <t>Pouzdro potrubní izolační 76/60 mm kamenná vlna s polepem Al fólií</t>
  </si>
  <si>
    <t>631547423</t>
  </si>
  <si>
    <t>Pouzdro potrubní izolační 89/60 mm kamenná vlna s polepem Al fólií</t>
  </si>
  <si>
    <t>631547425</t>
  </si>
  <si>
    <t>Pouzdro potrubní izolační 114/60 mm kamenná vlna s polepem Al fólií</t>
  </si>
  <si>
    <t>631547427</t>
  </si>
  <si>
    <t>Pouzdro potrubní izolační 140/60 mm kamenná vlna s polepem Al fólií</t>
  </si>
  <si>
    <t>631547429</t>
  </si>
  <si>
    <t>Pouzdro potrubní izolační 169/60 mm kamenná vlna s polepem Al fólií</t>
  </si>
  <si>
    <t>631547627</t>
  </si>
  <si>
    <t>Pouzdro potrubní izolační 140/80 mm kamenná vlna s polepem Al fólií</t>
  </si>
  <si>
    <t>631547629</t>
  </si>
  <si>
    <t>Pouzdro potrubní izolační 169/80 mm kamenná vlna s polepem Al fólií</t>
  </si>
  <si>
    <t>998713193</t>
  </si>
  <si>
    <t>Příplatek zvětš. přesun, izolace tepelné do 500 m</t>
  </si>
  <si>
    <t>783222100</t>
  </si>
  <si>
    <t>Nátěr syntetický kovových konstrukcí dvojnásobný</t>
  </si>
  <si>
    <t>včetně pomocného lešení.</t>
  </si>
  <si>
    <t>783226100</t>
  </si>
  <si>
    <t>Nátěr syntetický kovových konstrukcí základní</t>
  </si>
  <si>
    <t>783424140</t>
  </si>
  <si>
    <t>Nátěr syntetický potrubí do DN 50 mm  Z + 2x</t>
  </si>
  <si>
    <t>783425150</t>
  </si>
  <si>
    <t>Nátěr syntetický potrubí do DN 100 mm  Z + 2x</t>
  </si>
  <si>
    <t>783426160</t>
  </si>
  <si>
    <t>Nátěr syntetický potrubí do DN 150 mm  Z + 2x</t>
  </si>
  <si>
    <t>783904811</t>
  </si>
  <si>
    <t>Odrezivění kovových konstrukcí</t>
  </si>
  <si>
    <t>728115831</t>
  </si>
  <si>
    <t>Demontáž potrubí neizol. nerez. do d 100 mm</t>
  </si>
  <si>
    <t>230011008</t>
  </si>
  <si>
    <t>Montáž trubky ocelové 22  x 2,6</t>
  </si>
  <si>
    <t>230011020</t>
  </si>
  <si>
    <t>Montáž trubky ocelové 31,8 x 2,6</t>
  </si>
  <si>
    <t>230011026</t>
  </si>
  <si>
    <t>Montáž trubky ocelové 38  x 2,6</t>
  </si>
  <si>
    <t>230011029</t>
  </si>
  <si>
    <t>Montáž trubky ocelové 44,5 x 2,6</t>
  </si>
  <si>
    <t>230011045</t>
  </si>
  <si>
    <t>Montáž trubky ocelové 60,3 x 2,9</t>
  </si>
  <si>
    <t>230011047</t>
  </si>
  <si>
    <t>Montáž trubky ocelové 76 x 3,2</t>
  </si>
  <si>
    <t>230011057</t>
  </si>
  <si>
    <t>Montáž trubky ocelové 89 x 3,6</t>
  </si>
  <si>
    <t>230011067</t>
  </si>
  <si>
    <t>Montáž trubky ocelové 108 x 4</t>
  </si>
  <si>
    <t>230011077</t>
  </si>
  <si>
    <t>Montáž trubky ocelové 133 x 4,5</t>
  </si>
  <si>
    <t>230011088</t>
  </si>
  <si>
    <t>Montáž trubky ocelové 159 x 4,5</t>
  </si>
  <si>
    <t>230020627</t>
  </si>
  <si>
    <t>Zhotovení odbočky třída 11-13, 22 x 2,6</t>
  </si>
  <si>
    <t>230020639</t>
  </si>
  <si>
    <t>Zhotovení odbočky třída 11-13, 31,8 x 2,6</t>
  </si>
  <si>
    <t>230020644</t>
  </si>
  <si>
    <t>Zhotovení odbočky třída 11-13, 38 x 2,5</t>
  </si>
  <si>
    <t>230020647</t>
  </si>
  <si>
    <t>Zhotovení odbočky třída 11-13, 44,5 x 2,6</t>
  </si>
  <si>
    <t>230020674</t>
  </si>
  <si>
    <t>Zhotovení odbočky třída 11-13, 89 x 3,6</t>
  </si>
  <si>
    <t>230020684</t>
  </si>
  <si>
    <t>Zhotovení odbočky třída 11-13, 108 x 4</t>
  </si>
  <si>
    <t>230021008</t>
  </si>
  <si>
    <t>Montáž trub.dílů přivař. do 1kg tř.11-13, 22 x 2,6</t>
  </si>
  <si>
    <t>230021020</t>
  </si>
  <si>
    <t>Montáž trub.dílů přivař.do 1kg tř.11-13,31,8 x 2,6</t>
  </si>
  <si>
    <t>230021026</t>
  </si>
  <si>
    <t>Montáž trub.dílů přivař. do 1kg tř.11-13, 38 x 2,6</t>
  </si>
  <si>
    <t>230021029</t>
  </si>
  <si>
    <t>Montáž trub.dílů přivař.do 1kg tř.11-13,44,5 x 2,6</t>
  </si>
  <si>
    <t>230021045</t>
  </si>
  <si>
    <t>Montáž trub.dílů přivař.do 1kg tř.11-13,60,3 x 2,9</t>
  </si>
  <si>
    <t>230022029</t>
  </si>
  <si>
    <t>Montáž trub.dílů přivař.do 3 kg tř.11-13, 44,5x2,6</t>
  </si>
  <si>
    <t>230022045</t>
  </si>
  <si>
    <t>Montáž trub.dílů přivař.do 3 kg tř.11-13, 60,3x2,9</t>
  </si>
  <si>
    <t>230022057</t>
  </si>
  <si>
    <t>Montáž trub.dílů přivař.do 3 kg tř.11-13, 89 x 3,6</t>
  </si>
  <si>
    <t>230022067</t>
  </si>
  <si>
    <t>Montáž trub.dílů přivař.do 3 kg tř.11-13, 108 x 4</t>
  </si>
  <si>
    <t>230023047</t>
  </si>
  <si>
    <t>Montáž trub.dílů přivař.do 10 kg tř.11-13, 76x3,2</t>
  </si>
  <si>
    <t>230023077</t>
  </si>
  <si>
    <t>Montáž trub.dílů přivař.do 10 kg tř.11-13, 133x4,5</t>
  </si>
  <si>
    <t>230023088</t>
  </si>
  <si>
    <t>Montáž trub.dílů přivař.do 10 kg tř.11-13, 159x4,5</t>
  </si>
  <si>
    <t>230050002</t>
  </si>
  <si>
    <t>Montáž uložení přišroubováním do DN 50</t>
  </si>
  <si>
    <t>230050003</t>
  </si>
  <si>
    <t>Montáž uložení přišroubováním do DN 150</t>
  </si>
  <si>
    <t>230080451</t>
  </si>
  <si>
    <t>Demontáž doplňkových konstrukcí do šrotu</t>
  </si>
  <si>
    <t>230081026</t>
  </si>
  <si>
    <t>Demontáž do šrotu do 10 kg, rozměr 38 x 2,6</t>
  </si>
  <si>
    <t>230081029</t>
  </si>
  <si>
    <t>Demontáž do šrotu do 10 kg, rozměr 44,5 x 2,6</t>
  </si>
  <si>
    <t>230081044</t>
  </si>
  <si>
    <t>Demontáž do šrotu do 10 kg, rozměr 60,3 x 2,9</t>
  </si>
  <si>
    <t>230082056</t>
  </si>
  <si>
    <t>Demontáž do šrotu do 50 kg, rozměr 89 x 3,6</t>
  </si>
  <si>
    <t>230082066</t>
  </si>
  <si>
    <t>Demontáž do šrotu do 50 kg, rozměr 108 x 4</t>
  </si>
  <si>
    <t>230082076</t>
  </si>
  <si>
    <t>Demontáž do šrotu do 50 kg, rozměr 133 x 4,5</t>
  </si>
  <si>
    <t>230082087</t>
  </si>
  <si>
    <t>Demontáž do šrotu do 50 kg, rozměr 159 x 4,5</t>
  </si>
  <si>
    <t>230082100</t>
  </si>
  <si>
    <t>Demontáž do šrotu do 50 kg, rozměr 219 x 6,3</t>
  </si>
  <si>
    <t>230120041</t>
  </si>
  <si>
    <t>Čištění potrubí profukováním nebo proplach. do DN 32</t>
  </si>
  <si>
    <t>230120042</t>
  </si>
  <si>
    <t>Čištění potrubí profukováním nebo proplach. DN 40</t>
  </si>
  <si>
    <t>230120043</t>
  </si>
  <si>
    <t>Čištění potrubí profukováním nebo proplach. DN 50</t>
  </si>
  <si>
    <t>230120044</t>
  </si>
  <si>
    <t>Čištění potrubí profukováním nebo proplach. DN 65</t>
  </si>
  <si>
    <t>230120045</t>
  </si>
  <si>
    <t>Čištění potrubí profukováním nebo proplach. DN 80</t>
  </si>
  <si>
    <t>230120046</t>
  </si>
  <si>
    <t>Čištění potrubí profukováním nebo proplach. DN 100</t>
  </si>
  <si>
    <t>230120047</t>
  </si>
  <si>
    <t>Čištění potrubí profukováním nebo proplach. DN 125</t>
  </si>
  <si>
    <t>230120048</t>
  </si>
  <si>
    <t>Čištění potrubí profukováním nebo proplach. DN 150</t>
  </si>
  <si>
    <t>230140005</t>
  </si>
  <si>
    <t>Montáž trubek z nerez.oceli tř.17, 22 x 2</t>
  </si>
  <si>
    <t>230140026</t>
  </si>
  <si>
    <t>Montáž trubek z nerez.oceli tř.17, 38 x 3</t>
  </si>
  <si>
    <t>230140037</t>
  </si>
  <si>
    <t>Montáž trubek z nerez.oceli tř.17, 57 x 3</t>
  </si>
  <si>
    <t>230140042</t>
  </si>
  <si>
    <t>Montáž trubek z nerez.oceli tř.17, 76 x 3</t>
  </si>
  <si>
    <t>230140135</t>
  </si>
  <si>
    <t>Montáž trubních dílů přivařovacích tř. 17, 22 x 2</t>
  </si>
  <si>
    <t>230140151</t>
  </si>
  <si>
    <t>Montáž trubních dílů přivařovacích tř. 17, 32 x 3</t>
  </si>
  <si>
    <t>230140156</t>
  </si>
  <si>
    <t>Montáž trubních dílů přivařovacích tř. 17, 38 x 3</t>
  </si>
  <si>
    <t>230140167</t>
  </si>
  <si>
    <t>Montáž trubních dílů přivařovacích tř. 17, 57 x 3</t>
  </si>
  <si>
    <t>230140172</t>
  </si>
  <si>
    <t>Montáž trubních dílů přivařovacích tř. 17, 76 x 3</t>
  </si>
  <si>
    <t>230170001</t>
  </si>
  <si>
    <t>Příprava pro zkoušku těsnosti, DN do 40</t>
  </si>
  <si>
    <t>sada</t>
  </si>
  <si>
    <t>230170002</t>
  </si>
  <si>
    <t>Příprava pro zkoušku těsnosti, DN 50 - 80</t>
  </si>
  <si>
    <t>230170003</t>
  </si>
  <si>
    <t>Příprava pro zkoušku těsnosti, DN 100 - 125</t>
  </si>
  <si>
    <t>230170004</t>
  </si>
  <si>
    <t>Příprava pro zkoušku těsnosti, DN 150 - 200</t>
  </si>
  <si>
    <t>230170011</t>
  </si>
  <si>
    <t>Zkouška těsnosti potrubí, DN do 40</t>
  </si>
  <si>
    <t>230170012</t>
  </si>
  <si>
    <t>Zkouška těsnosti potrubí, DN 50 - 80</t>
  </si>
  <si>
    <t>230170013</t>
  </si>
  <si>
    <t>Zkouška těsnosti potrubí, DN 100 - 125</t>
  </si>
  <si>
    <t>230170014</t>
  </si>
  <si>
    <t>Zkouška těsnosti potrubí, DN 150 - 200</t>
  </si>
  <si>
    <t>12730237</t>
  </si>
  <si>
    <t>Trubka nerez bezešvá 21,3 x 2 mm</t>
  </si>
  <si>
    <t>Trubka nerez bezešvá 33,7 x 2,6 mm</t>
  </si>
  <si>
    <t>12730247</t>
  </si>
  <si>
    <t>Trubka nerez bezešvá 42,4 x 2,6 mm</t>
  </si>
  <si>
    <t>Trubka nerez bezešvá 60,3 x 2,9 mm</t>
  </si>
  <si>
    <t>12730258</t>
  </si>
  <si>
    <t>Trubka nerez bezešvá 76,1 x 2,9 mm</t>
  </si>
  <si>
    <t>14470123</t>
  </si>
  <si>
    <t>Trubka ocelová bezešvá 76,1 x 2,9   P235GH</t>
  </si>
  <si>
    <t>14470126</t>
  </si>
  <si>
    <t>Trubka ocelová bezešvá 88,9 x 3,2   P235GH</t>
  </si>
  <si>
    <t>14470131</t>
  </si>
  <si>
    <t>Trubka ocelová bezešvá 114,3 x 3,6  P235GH</t>
  </si>
  <si>
    <t>14470136</t>
  </si>
  <si>
    <t>Trubka ocelová bezešvá 168,3 x 4,5  P235GH</t>
  </si>
  <si>
    <t>316306010</t>
  </si>
  <si>
    <t>Oblouk R1,5D  90°  P235   21,3 x 2 mm</t>
  </si>
  <si>
    <t>316306013</t>
  </si>
  <si>
    <t>Oblouk R1,5D  90°  P235   33,7 x 2,6 mm</t>
  </si>
  <si>
    <t>316306015</t>
  </si>
  <si>
    <t>Oblouk R1,5D  90°  P235   42,4 x 2,6 mm</t>
  </si>
  <si>
    <t>316306017</t>
  </si>
  <si>
    <t>Oblouk R1,5D  90°  P235   48,3 x 2,6 mm</t>
  </si>
  <si>
    <t>316306020</t>
  </si>
  <si>
    <t>Oblouk R1,5D  90°  P235   60,3 x 2,9 mm</t>
  </si>
  <si>
    <t>316306023</t>
  </si>
  <si>
    <t>Oblouk R1,5D  90°  P235   88,9 x 3,2 mm</t>
  </si>
  <si>
    <t>316306025</t>
  </si>
  <si>
    <t>Oblouk R1,5D  90°  P235   114,3 x 3,6 mm</t>
  </si>
  <si>
    <t>316306027</t>
  </si>
  <si>
    <t>Oblouk R1,5D  90°  P235   139,7 x 4 mm</t>
  </si>
  <si>
    <t>316331037</t>
  </si>
  <si>
    <t>Přechod přímý 114,3/76,1</t>
  </si>
  <si>
    <t>316331046</t>
  </si>
  <si>
    <t>Přechod přímý 168,3/114,3</t>
  </si>
  <si>
    <t>319459022</t>
  </si>
  <si>
    <t>Oblouk 90° nerez DN15</t>
  </si>
  <si>
    <t>31960205</t>
  </si>
  <si>
    <t>Dno klenuté DN 50/60,3x3</t>
  </si>
  <si>
    <t>31960207</t>
  </si>
  <si>
    <t>Dno klenuté nerez DN 50/60,3x3</t>
  </si>
  <si>
    <t>4223170102</t>
  </si>
  <si>
    <t>Kohout kulový ocelový přivařovací DN 15</t>
  </si>
  <si>
    <t>4223170104</t>
  </si>
  <si>
    <t>Kohout kulový ocelový přivařovací DN 25</t>
  </si>
  <si>
    <t>4223170106</t>
  </si>
  <si>
    <t>Kohout kulový ocelový přivařovací, DN 40</t>
  </si>
  <si>
    <t>4223170107</t>
  </si>
  <si>
    <t>Kohout kulový ocelový přivařovací DN 50</t>
  </si>
  <si>
    <t>4223170202</t>
  </si>
  <si>
    <t>Kohout kulový nerez DN 15</t>
  </si>
  <si>
    <t>4223170204</t>
  </si>
  <si>
    <t>Kohout kulový nerez DN 25</t>
  </si>
  <si>
    <t>4223170205</t>
  </si>
  <si>
    <t>Kohout kulovýnerez DN 32</t>
  </si>
  <si>
    <t>4223910101</t>
  </si>
  <si>
    <t>Kohout kulový ocelový přivařovací DN 65</t>
  </si>
  <si>
    <t>4223910104</t>
  </si>
  <si>
    <t>Kohout kulový ocelový přivařovací DN 125</t>
  </si>
  <si>
    <t>42391605</t>
  </si>
  <si>
    <t>Třmen kotevní bez sedla DN 65</t>
  </si>
  <si>
    <t>42392205</t>
  </si>
  <si>
    <t>Podpěra kluzná DN 25</t>
  </si>
  <si>
    <t>42392210</t>
  </si>
  <si>
    <t>Podpěra kluzná DN 32</t>
  </si>
  <si>
    <t>42392220</t>
  </si>
  <si>
    <t>Podpěra kluzná DN 50</t>
  </si>
  <si>
    <t>42392225</t>
  </si>
  <si>
    <t>Podpěra kluzná DN 65</t>
  </si>
  <si>
    <t>42392480</t>
  </si>
  <si>
    <t>Příložka k podpěře kluzné pro os. vedení DN 20-40</t>
  </si>
  <si>
    <t>42392482</t>
  </si>
  <si>
    <t>Příložka k podpěře kluzné pro os. vedení DN 50-80</t>
  </si>
  <si>
    <t>42392772</t>
  </si>
  <si>
    <t>Stojan kotevní (spodek pro 3 třmeny)  DN 65</t>
  </si>
  <si>
    <t>S0901180</t>
  </si>
  <si>
    <t>Šroubovací spojky a tvarovky s drážkou - dle přiložené Specifikace</t>
  </si>
  <si>
    <t>S0901181</t>
  </si>
  <si>
    <t>Šroubovaná pomocná konstrukce s objímkami - dle přiložené Specifikace</t>
  </si>
  <si>
    <t>998272211</t>
  </si>
  <si>
    <t>Přesun hmot, trubní vedení ocelové ve štole</t>
  </si>
  <si>
    <t>na vzdálenost 50 m</t>
  </si>
  <si>
    <t>998733193</t>
  </si>
  <si>
    <t>Příplatek zvětš. přesun, rozvody potrubí do 500 m</t>
  </si>
  <si>
    <t>421473390200</t>
  </si>
  <si>
    <t>Svářecí dieselagregát</t>
  </si>
  <si>
    <t>Sh</t>
  </si>
  <si>
    <t>Stroj</t>
  </si>
  <si>
    <t>POL6_</t>
  </si>
  <si>
    <t>VN0001</t>
  </si>
  <si>
    <t>Vybavení kotelny dle vyhlášky (hasící přístroje, ochrannné oděvy a pomůcky, atd.)</t>
  </si>
  <si>
    <t>VN0002</t>
  </si>
  <si>
    <t>Dodavatelská projektová dokumentace s konkrétními výrobky</t>
  </si>
  <si>
    <t>VN0003</t>
  </si>
  <si>
    <t>Vypracování hlukové studie s konkrétními výrobky pro posouzení KHS (požadavek DOSS)</t>
  </si>
  <si>
    <t>VN0004</t>
  </si>
  <si>
    <t>Autorský dozor - hrazeno investorem v rámci této PD</t>
  </si>
  <si>
    <t>VN0005</t>
  </si>
  <si>
    <t>Zařízení staveniště</t>
  </si>
  <si>
    <t>ON0001</t>
  </si>
  <si>
    <t>Technický dozor investora, včetně nákladů na dopravu na staveniště - Není součástí této PD</t>
  </si>
  <si>
    <t>ON0002</t>
  </si>
  <si>
    <t>Vypracování projektové dokumentace skutečného provedení</t>
  </si>
  <si>
    <t>ON0003</t>
  </si>
  <si>
    <t>Výkon BOZP</t>
  </si>
  <si>
    <t>ON0004</t>
  </si>
  <si>
    <t>Zajištění kolaudačního souhlasu vč. kompletních podkladů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</si>
</sst>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4"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4"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6" xfId="0" applyNumberFormat="1" applyFont="1" applyBorder="1" applyAlignment="1">
      <alignment vertical="top" shrinkToFit="1"/>
    </xf>
    <xf numFmtId="0" fontId="17"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5" xfId="0" applyNumberFormat="1" applyFont="1" applyBorder="1" applyAlignment="1">
      <alignment horizontal="left" vertical="top" wrapText="1"/>
    </xf>
    <xf numFmtId="49" fontId="16" fillId="0" borderId="42"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17"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18" fillId="0" borderId="0" xfId="0" applyNumberFormat="1" applyFont="1" applyAlignment="1">
      <alignmen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SERVER\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40</v>
      </c>
    </row>
    <row r="2" spans="1:7" ht="57.75" customHeight="1" x14ac:dyDescent="0.2">
      <c r="A2" s="76" t="s">
        <v>41</v>
      </c>
      <c r="B2" s="76"/>
      <c r="C2" s="76"/>
      <c r="D2" s="76"/>
      <c r="E2" s="76"/>
      <c r="F2" s="76"/>
      <c r="G2" s="7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89"/>
  <sheetViews>
    <sheetView showGridLines="0" topLeftCell="B11" zoomScaleNormal="100" zoomScaleSheetLayoutView="75" workbookViewId="0">
      <selection activeCell="I53" sqref="I53"/>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38</v>
      </c>
      <c r="B1" s="77" t="s">
        <v>4</v>
      </c>
      <c r="C1" s="78"/>
      <c r="D1" s="78"/>
      <c r="E1" s="78"/>
      <c r="F1" s="78"/>
      <c r="G1" s="78"/>
      <c r="H1" s="78"/>
      <c r="I1" s="78"/>
      <c r="J1" s="79"/>
    </row>
    <row r="2" spans="1:15" ht="36" customHeight="1" x14ac:dyDescent="0.2">
      <c r="A2" s="2"/>
      <c r="B2" s="111" t="s">
        <v>24</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23</v>
      </c>
      <c r="D5" s="92"/>
      <c r="E5" s="93"/>
      <c r="F5" s="93"/>
      <c r="G5" s="93"/>
      <c r="H5" s="18" t="s">
        <v>42</v>
      </c>
      <c r="I5" s="22"/>
      <c r="J5" s="8"/>
    </row>
    <row r="6" spans="1:15" ht="15.75" customHeight="1" x14ac:dyDescent="0.2">
      <c r="A6" s="2"/>
      <c r="B6" s="28"/>
      <c r="C6" s="55"/>
      <c r="D6" s="86"/>
      <c r="E6" s="94"/>
      <c r="F6" s="94"/>
      <c r="G6" s="94"/>
      <c r="H6" s="18" t="s">
        <v>36</v>
      </c>
      <c r="I6" s="22"/>
      <c r="J6" s="8"/>
    </row>
    <row r="7" spans="1:15" ht="15.75" customHeight="1" x14ac:dyDescent="0.2">
      <c r="A7" s="2"/>
      <c r="B7" s="29"/>
      <c r="C7" s="56"/>
      <c r="D7" s="53"/>
      <c r="E7" s="95"/>
      <c r="F7" s="96"/>
      <c r="G7" s="96"/>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127"/>
      <c r="E11" s="127"/>
      <c r="F11" s="127"/>
      <c r="G11" s="127"/>
      <c r="H11" s="18" t="s">
        <v>42</v>
      </c>
      <c r="I11" s="132"/>
      <c r="J11" s="8"/>
    </row>
    <row r="12" spans="1:15" ht="15.75" customHeight="1" x14ac:dyDescent="0.2">
      <c r="A12" s="2"/>
      <c r="B12" s="28"/>
      <c r="C12" s="55"/>
      <c r="D12" s="128"/>
      <c r="E12" s="128"/>
      <c r="F12" s="128"/>
      <c r="G12" s="128"/>
      <c r="H12" s="18" t="s">
        <v>36</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87"/>
      <c r="F15" s="87"/>
      <c r="G15" s="88"/>
      <c r="H15" s="88"/>
      <c r="I15" s="88" t="s">
        <v>31</v>
      </c>
      <c r="J15" s="89"/>
    </row>
    <row r="16" spans="1:15" ht="23.25" customHeight="1" x14ac:dyDescent="0.2">
      <c r="A16" s="194" t="s">
        <v>26</v>
      </c>
      <c r="B16" s="38" t="s">
        <v>26</v>
      </c>
      <c r="C16" s="62"/>
      <c r="D16" s="63"/>
      <c r="E16" s="83"/>
      <c r="F16" s="84"/>
      <c r="G16" s="83"/>
      <c r="H16" s="84"/>
      <c r="I16" s="83">
        <f>SUMIF(F130:F185,A16,I130:I185)+SUMIF(F130:F185,"PSU",I130:I185)</f>
        <v>0</v>
      </c>
      <c r="J16" s="85"/>
    </row>
    <row r="17" spans="1:10" ht="23.25" customHeight="1" x14ac:dyDescent="0.2">
      <c r="A17" s="194" t="s">
        <v>27</v>
      </c>
      <c r="B17" s="38" t="s">
        <v>27</v>
      </c>
      <c r="C17" s="62"/>
      <c r="D17" s="63"/>
      <c r="E17" s="83"/>
      <c r="F17" s="84"/>
      <c r="G17" s="83"/>
      <c r="H17" s="84"/>
      <c r="I17" s="83">
        <f>SUMIF(F130:F185,A17,I130:I185)</f>
        <v>0</v>
      </c>
      <c r="J17" s="85"/>
    </row>
    <row r="18" spans="1:10" ht="23.25" customHeight="1" x14ac:dyDescent="0.2">
      <c r="A18" s="194" t="s">
        <v>28</v>
      </c>
      <c r="B18" s="38" t="s">
        <v>28</v>
      </c>
      <c r="C18" s="62"/>
      <c r="D18" s="63"/>
      <c r="E18" s="83"/>
      <c r="F18" s="84"/>
      <c r="G18" s="83"/>
      <c r="H18" s="84"/>
      <c r="I18" s="83">
        <f>SUMIF(F130:F185,A18,I130:I185)</f>
        <v>0</v>
      </c>
      <c r="J18" s="85"/>
    </row>
    <row r="19" spans="1:10" ht="23.25" customHeight="1" x14ac:dyDescent="0.2">
      <c r="A19" s="194" t="s">
        <v>247</v>
      </c>
      <c r="B19" s="38" t="s">
        <v>29</v>
      </c>
      <c r="C19" s="62"/>
      <c r="D19" s="63"/>
      <c r="E19" s="83"/>
      <c r="F19" s="84"/>
      <c r="G19" s="83"/>
      <c r="H19" s="84"/>
      <c r="I19" s="83">
        <f>SUMIF(F130:F185,A19,I130:I185)</f>
        <v>0</v>
      </c>
      <c r="J19" s="85"/>
    </row>
    <row r="20" spans="1:10" ht="23.25" customHeight="1" x14ac:dyDescent="0.2">
      <c r="A20" s="194" t="s">
        <v>248</v>
      </c>
      <c r="B20" s="38" t="s">
        <v>30</v>
      </c>
      <c r="C20" s="62"/>
      <c r="D20" s="63"/>
      <c r="E20" s="83"/>
      <c r="F20" s="84"/>
      <c r="G20" s="83"/>
      <c r="H20" s="84"/>
      <c r="I20" s="83">
        <f>SUMIF(F130:F185,A20,I130:I185)</f>
        <v>0</v>
      </c>
      <c r="J20" s="85"/>
    </row>
    <row r="21" spans="1:10" ht="23.25" customHeight="1" x14ac:dyDescent="0.2">
      <c r="A21" s="2"/>
      <c r="B21" s="48" t="s">
        <v>31</v>
      </c>
      <c r="C21" s="64"/>
      <c r="D21" s="65"/>
      <c r="E21" s="90"/>
      <c r="F21" s="91"/>
      <c r="G21" s="90"/>
      <c r="H21" s="91"/>
      <c r="I21" s="90">
        <f>SUM(I16:J20)</f>
        <v>0</v>
      </c>
      <c r="J21" s="102"/>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14</v>
      </c>
      <c r="C24" s="62"/>
      <c r="D24" s="63"/>
      <c r="E24" s="67">
        <f>SazbaDPH1</f>
        <v>15</v>
      </c>
      <c r="F24" s="39" t="s">
        <v>0</v>
      </c>
      <c r="G24" s="98">
        <f>A23</f>
        <v>0</v>
      </c>
      <c r="H24" s="99"/>
      <c r="I24" s="99"/>
      <c r="J24" s="40" t="str">
        <f t="shared" si="0"/>
        <v>CZK</v>
      </c>
    </row>
    <row r="25" spans="1:10" ht="23.25" customHeight="1" x14ac:dyDescent="0.2">
      <c r="A25" s="2">
        <f>ZakladDPHZakl*SazbaDPH2/100</f>
        <v>0</v>
      </c>
      <c r="B25" s="38" t="s">
        <v>15</v>
      </c>
      <c r="C25" s="62"/>
      <c r="D25" s="63"/>
      <c r="E25" s="67">
        <v>21</v>
      </c>
      <c r="F25" s="39" t="s">
        <v>0</v>
      </c>
      <c r="G25" s="100">
        <f>ZakladDPHZaklVypocet</f>
        <v>0</v>
      </c>
      <c r="H25" s="101"/>
      <c r="I25" s="101"/>
      <c r="J25" s="40" t="str">
        <f t="shared" si="0"/>
        <v>CZK</v>
      </c>
    </row>
    <row r="26" spans="1:10" ht="23.25" customHeight="1" x14ac:dyDescent="0.2">
      <c r="A26" s="2">
        <f>(A25-INT(A25))*100</f>
        <v>0</v>
      </c>
      <c r="B26" s="32" t="s">
        <v>16</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5</v>
      </c>
      <c r="C27" s="70"/>
      <c r="D27" s="71"/>
      <c r="E27" s="70"/>
      <c r="F27" s="16"/>
      <c r="G27" s="82">
        <f>CenaCelkem-(ZakladDPHSni+DPHSni+ZakladDPHZakl+DPHZakl)</f>
        <v>0</v>
      </c>
      <c r="H27" s="82"/>
      <c r="I27" s="82"/>
      <c r="J27" s="41" t="str">
        <f t="shared" si="0"/>
        <v>CZK</v>
      </c>
    </row>
    <row r="28" spans="1:10" ht="27.75" hidden="1" customHeight="1" thickBot="1" x14ac:dyDescent="0.25">
      <c r="A28" s="2"/>
      <c r="B28" s="164" t="s">
        <v>25</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37</v>
      </c>
      <c r="C29" s="170"/>
      <c r="D29" s="170"/>
      <c r="E29" s="170"/>
      <c r="F29" s="171"/>
      <c r="G29" s="172">
        <f>A27</f>
        <v>0</v>
      </c>
      <c r="H29" s="172"/>
      <c r="I29" s="172"/>
      <c r="J29" s="173" t="s">
        <v>94</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6" t="s">
        <v>17</v>
      </c>
      <c r="C37" s="137"/>
      <c r="D37" s="137"/>
      <c r="E37" s="137"/>
      <c r="F37" s="138"/>
      <c r="G37" s="138"/>
      <c r="H37" s="138"/>
      <c r="I37" s="138"/>
      <c r="J37" s="139"/>
    </row>
    <row r="38" spans="1:10" ht="25.5" customHeight="1" x14ac:dyDescent="0.2">
      <c r="A38" s="135" t="s">
        <v>39</v>
      </c>
      <c r="B38" s="140" t="s">
        <v>18</v>
      </c>
      <c r="C38" s="141" t="s">
        <v>6</v>
      </c>
      <c r="D38" s="141"/>
      <c r="E38" s="141"/>
      <c r="F38" s="142" t="str">
        <f>B23</f>
        <v>Základ pro sníženou DPH</v>
      </c>
      <c r="G38" s="142" t="str">
        <f>B25</f>
        <v>Základ pro základní DPH</v>
      </c>
      <c r="H38" s="143" t="s">
        <v>19</v>
      </c>
      <c r="I38" s="143" t="s">
        <v>1</v>
      </c>
      <c r="J38" s="144" t="s">
        <v>0</v>
      </c>
    </row>
    <row r="39" spans="1:10" ht="25.5" hidden="1" customHeight="1" x14ac:dyDescent="0.2">
      <c r="A39" s="135">
        <v>1</v>
      </c>
      <c r="B39" s="145" t="s">
        <v>45</v>
      </c>
      <c r="C39" s="146"/>
      <c r="D39" s="146"/>
      <c r="E39" s="146"/>
      <c r="F39" s="147">
        <f>'SO01 D.1.1 Pol'!AE81+'SO01 D.1.4.1 Pol'!AE323+'SO01 D.1.4.2 Pol'!AE47+'SO01 D.1.4.3 Pol'!AE35+'SO01 D.1.4.4 Pol'!AE147+'SO02 D.1.1 Pol'!AE81+'SO02 D.1.4.1 P4'!AE46+'SO02 D.1.4.1 P3'!AE46+'SO02 D.1.4.1 P2'!AE46+'SO02 D.1.4.1 P9'!AE69+'SO02 D.1.4.1 P8'!AE30+'SO02 D.1.4.1 P6'!AE31+'SO02 D.1.4.1 P1'!AE26+'SO02 D.1.4.1 P5'!AE28+'SO02 D.1.4.1 Pol'!AE27+'SO02 D.1.4.1 P12'!AE100+'SO02 D.1.4.1 P7'!AE74+'SO02 D.1.4.1 P10'!AE75+'SO02 D.1.4.1 P11'!AE123+'SO02 D.1.4.2 Pol'!AE74+'SO02 D.1.4.3 Pol'!AE41+'SO02 D.1.4.4 P2'!AE41+'SO02 D.1.4.4 P8'!AE70+'SO02 D.1.4.4 P7'!AE70+'SO02 D.1.4.4 P6'!AE41+'SO02 D.1.4.4 P4'!AE41+'SO02 D.1.4.4 P1'!AE41+'SO02 D.1.4.4 P3'!AE41+'SO02 D.1.4.4 Pol'!AE41+'SO02 D.1.4.4 P11'!AE44+'SO02 D.1.4.4 P9'!AE115+'SO02 D.1.4.4 P10'!AE132+'SO02 D.1.4.4 P5'!AE118+'SO02 D.2.1 Pol'!AE185+'SO03 D.1.4.1 Pol'!AE35+'SO03 D.1.4.1 P1'!AE166+'VRN VRN Pol'!AE20</f>
        <v>0</v>
      </c>
      <c r="G39" s="148">
        <f>'SO01 D.1.1 Pol'!AF81+'SO01 D.1.4.1 Pol'!AF323+'SO01 D.1.4.2 Pol'!AF47+'SO01 D.1.4.3 Pol'!AF35+'SO01 D.1.4.4 Pol'!AF147+'SO02 D.1.1 Pol'!AF81+'SO02 D.1.4.1 P4'!AF46+'SO02 D.1.4.1 P3'!AF46+'SO02 D.1.4.1 P2'!AF46+'SO02 D.1.4.1 P9'!AF69+'SO02 D.1.4.1 P8'!AF30+'SO02 D.1.4.1 P6'!AF31+'SO02 D.1.4.1 P1'!AF26+'SO02 D.1.4.1 P5'!AF28+'SO02 D.1.4.1 Pol'!AF27+'SO02 D.1.4.1 P12'!AF100+'SO02 D.1.4.1 P7'!AF74+'SO02 D.1.4.1 P10'!AF75+'SO02 D.1.4.1 P11'!AF123+'SO02 D.1.4.2 Pol'!AF74+'SO02 D.1.4.3 Pol'!AF41+'SO02 D.1.4.4 P2'!AF41+'SO02 D.1.4.4 P8'!AF70+'SO02 D.1.4.4 P7'!AF70+'SO02 D.1.4.4 P6'!AF41+'SO02 D.1.4.4 P4'!AF41+'SO02 D.1.4.4 P1'!AF41+'SO02 D.1.4.4 P3'!AF41+'SO02 D.1.4.4 Pol'!AF41+'SO02 D.1.4.4 P11'!AF44+'SO02 D.1.4.4 P9'!AF115+'SO02 D.1.4.4 P10'!AF132+'SO02 D.1.4.4 P5'!AF118+'SO02 D.2.1 Pol'!AF185+'SO03 D.1.4.1 Pol'!AF35+'SO03 D.1.4.1 P1'!AF166+'VRN VRN Pol'!AF20</f>
        <v>0</v>
      </c>
      <c r="H39" s="149">
        <f>(F39*SazbaDPH1/100)+(G39*SazbaDPH2/100)</f>
        <v>0</v>
      </c>
      <c r="I39" s="149">
        <f>F39+G39+H39</f>
        <v>0</v>
      </c>
      <c r="J39" s="150" t="str">
        <f>IF(CenaCelkemVypocet=0,"",I39/CenaCelkemVypocet*100)</f>
        <v/>
      </c>
    </row>
    <row r="40" spans="1:10" ht="25.5" customHeight="1" x14ac:dyDescent="0.2">
      <c r="A40" s="135">
        <v>2</v>
      </c>
      <c r="B40" s="151" t="s">
        <v>46</v>
      </c>
      <c r="C40" s="152" t="s">
        <v>47</v>
      </c>
      <c r="D40" s="152"/>
      <c r="E40" s="152"/>
      <c r="F40" s="153">
        <f>'SO01 D.1.1 Pol'!AE81+'SO01 D.1.4.1 Pol'!AE323+'SO01 D.1.4.2 Pol'!AE47+'SO01 D.1.4.3 Pol'!AE35+'SO01 D.1.4.4 Pol'!AE147</f>
        <v>0</v>
      </c>
      <c r="G40" s="154">
        <f>'SO01 D.1.1 Pol'!AF81+'SO01 D.1.4.1 Pol'!AF323+'SO01 D.1.4.2 Pol'!AF47+'SO01 D.1.4.3 Pol'!AF35+'SO01 D.1.4.4 Pol'!AF147</f>
        <v>0</v>
      </c>
      <c r="H40" s="154">
        <f>(F40*SazbaDPH1/100)+(G40*SazbaDPH2/100)</f>
        <v>0</v>
      </c>
      <c r="I40" s="154">
        <f>F40+G40+H40</f>
        <v>0</v>
      </c>
      <c r="J40" s="155" t="str">
        <f>IF(CenaCelkemVypocet=0,"",I40/CenaCelkemVypocet*100)</f>
        <v/>
      </c>
    </row>
    <row r="41" spans="1:10" ht="25.5" customHeight="1" x14ac:dyDescent="0.2">
      <c r="A41" s="135">
        <v>3</v>
      </c>
      <c r="B41" s="156" t="s">
        <v>48</v>
      </c>
      <c r="C41" s="146" t="s">
        <v>49</v>
      </c>
      <c r="D41" s="146"/>
      <c r="E41" s="146"/>
      <c r="F41" s="157">
        <f>'SO01 D.1.1 Pol'!AE81</f>
        <v>0</v>
      </c>
      <c r="G41" s="149">
        <f>'SO01 D.1.1 Pol'!AF81</f>
        <v>0</v>
      </c>
      <c r="H41" s="149">
        <f>(F41*SazbaDPH1/100)+(G41*SazbaDPH2/100)</f>
        <v>0</v>
      </c>
      <c r="I41" s="149">
        <f>F41+G41+H41</f>
        <v>0</v>
      </c>
      <c r="J41" s="150" t="str">
        <f>IF(CenaCelkemVypocet=0,"",I41/CenaCelkemVypocet*100)</f>
        <v/>
      </c>
    </row>
    <row r="42" spans="1:10" ht="25.5" customHeight="1" x14ac:dyDescent="0.2">
      <c r="A42" s="135">
        <v>3</v>
      </c>
      <c r="B42" s="156" t="s">
        <v>50</v>
      </c>
      <c r="C42" s="146" t="s">
        <v>51</v>
      </c>
      <c r="D42" s="146"/>
      <c r="E42" s="146"/>
      <c r="F42" s="157">
        <f>'SO01 D.1.4.1 Pol'!AE323</f>
        <v>0</v>
      </c>
      <c r="G42" s="149">
        <f>'SO01 D.1.4.1 Pol'!AF323</f>
        <v>0</v>
      </c>
      <c r="H42" s="149">
        <f>(F42*SazbaDPH1/100)+(G42*SazbaDPH2/100)</f>
        <v>0</v>
      </c>
      <c r="I42" s="149">
        <f>F42+G42+H42</f>
        <v>0</v>
      </c>
      <c r="J42" s="150" t="str">
        <f>IF(CenaCelkemVypocet=0,"",I42/CenaCelkemVypocet*100)</f>
        <v/>
      </c>
    </row>
    <row r="43" spans="1:10" ht="25.5" customHeight="1" x14ac:dyDescent="0.2">
      <c r="A43" s="135">
        <v>3</v>
      </c>
      <c r="B43" s="156" t="s">
        <v>52</v>
      </c>
      <c r="C43" s="146" t="s">
        <v>53</v>
      </c>
      <c r="D43" s="146"/>
      <c r="E43" s="146"/>
      <c r="F43" s="157">
        <f>'SO01 D.1.4.2 Pol'!AE47</f>
        <v>0</v>
      </c>
      <c r="G43" s="149">
        <f>'SO01 D.1.4.2 Pol'!AF47</f>
        <v>0</v>
      </c>
      <c r="H43" s="149">
        <f>(F43*SazbaDPH1/100)+(G43*SazbaDPH2/100)</f>
        <v>0</v>
      </c>
      <c r="I43" s="149">
        <f>F43+G43+H43</f>
        <v>0</v>
      </c>
      <c r="J43" s="150" t="str">
        <f>IF(CenaCelkemVypocet=0,"",I43/CenaCelkemVypocet*100)</f>
        <v/>
      </c>
    </row>
    <row r="44" spans="1:10" ht="25.5" customHeight="1" x14ac:dyDescent="0.2">
      <c r="A44" s="135">
        <v>3</v>
      </c>
      <c r="B44" s="156" t="s">
        <v>54</v>
      </c>
      <c r="C44" s="146" t="s">
        <v>55</v>
      </c>
      <c r="D44" s="146"/>
      <c r="E44" s="146"/>
      <c r="F44" s="157">
        <f>'SO01 D.1.4.3 Pol'!AE35</f>
        <v>0</v>
      </c>
      <c r="G44" s="149">
        <f>'SO01 D.1.4.3 Pol'!AF35</f>
        <v>0</v>
      </c>
      <c r="H44" s="149">
        <f>(F44*SazbaDPH1/100)+(G44*SazbaDPH2/100)</f>
        <v>0</v>
      </c>
      <c r="I44" s="149">
        <f>F44+G44+H44</f>
        <v>0</v>
      </c>
      <c r="J44" s="150" t="str">
        <f>IF(CenaCelkemVypocet=0,"",I44/CenaCelkemVypocet*100)</f>
        <v/>
      </c>
    </row>
    <row r="45" spans="1:10" ht="25.5" customHeight="1" x14ac:dyDescent="0.2">
      <c r="A45" s="135">
        <v>3</v>
      </c>
      <c r="B45" s="156" t="s">
        <v>56</v>
      </c>
      <c r="C45" s="146" t="s">
        <v>57</v>
      </c>
      <c r="D45" s="146"/>
      <c r="E45" s="146"/>
      <c r="F45" s="157">
        <f>'SO01 D.1.4.4 Pol'!AE147</f>
        <v>0</v>
      </c>
      <c r="G45" s="149">
        <f>'SO01 D.1.4.4 Pol'!AF147</f>
        <v>0</v>
      </c>
      <c r="H45" s="149">
        <f>(F45*SazbaDPH1/100)+(G45*SazbaDPH2/100)</f>
        <v>0</v>
      </c>
      <c r="I45" s="149">
        <f>F45+G45+H45</f>
        <v>0</v>
      </c>
      <c r="J45" s="150" t="str">
        <f>IF(CenaCelkemVypocet=0,"",I45/CenaCelkemVypocet*100)</f>
        <v/>
      </c>
    </row>
    <row r="46" spans="1:10" ht="25.5" customHeight="1" x14ac:dyDescent="0.2">
      <c r="A46" s="135">
        <v>2</v>
      </c>
      <c r="B46" s="151" t="s">
        <v>58</v>
      </c>
      <c r="C46" s="152" t="s">
        <v>59</v>
      </c>
      <c r="D46" s="152"/>
      <c r="E46" s="152"/>
      <c r="F46" s="153">
        <f>'SO02 D.1.1 Pol'!AE81+'SO02 D.1.4.1 P4'!AE46+'SO02 D.1.4.1 P3'!AE46+'SO02 D.1.4.1 P2'!AE46+'SO02 D.1.4.1 P9'!AE69+'SO02 D.1.4.1 P8'!AE30+'SO02 D.1.4.1 P6'!AE31+'SO02 D.1.4.1 P1'!AE26+'SO02 D.1.4.1 P5'!AE28+'SO02 D.1.4.1 Pol'!AE27+'SO02 D.1.4.1 P12'!AE100+'SO02 D.1.4.1 P7'!AE74+'SO02 D.1.4.1 P10'!AE75+'SO02 D.1.4.1 P11'!AE123+'SO02 D.1.4.2 Pol'!AE74+'SO02 D.1.4.3 Pol'!AE41+'SO02 D.1.4.4 P2'!AE41+'SO02 D.1.4.4 P8'!AE70+'SO02 D.1.4.4 P7'!AE70+'SO02 D.1.4.4 P6'!AE41+'SO02 D.1.4.4 P4'!AE41+'SO02 D.1.4.4 P1'!AE41+'SO02 D.1.4.4 P3'!AE41+'SO02 D.1.4.4 Pol'!AE41+'SO02 D.1.4.4 P11'!AE44+'SO02 D.1.4.4 P9'!AE115+'SO02 D.1.4.4 P10'!AE132+'SO02 D.1.4.4 P5'!AE118+'SO02 D.2.1 Pol'!AE185</f>
        <v>0</v>
      </c>
      <c r="G46" s="154">
        <f>'SO02 D.1.1 Pol'!AF81+'SO02 D.1.4.1 P4'!AF46+'SO02 D.1.4.1 P3'!AF46+'SO02 D.1.4.1 P2'!AF46+'SO02 D.1.4.1 P9'!AF69+'SO02 D.1.4.1 P8'!AF30+'SO02 D.1.4.1 P6'!AF31+'SO02 D.1.4.1 P1'!AF26+'SO02 D.1.4.1 P5'!AF28+'SO02 D.1.4.1 Pol'!AF27+'SO02 D.1.4.1 P12'!AF100+'SO02 D.1.4.1 P7'!AF74+'SO02 D.1.4.1 P10'!AF75+'SO02 D.1.4.1 P11'!AF123+'SO02 D.1.4.2 Pol'!AF74+'SO02 D.1.4.3 Pol'!AF41+'SO02 D.1.4.4 P2'!AF41+'SO02 D.1.4.4 P8'!AF70+'SO02 D.1.4.4 P7'!AF70+'SO02 D.1.4.4 P6'!AF41+'SO02 D.1.4.4 P4'!AF41+'SO02 D.1.4.4 P1'!AF41+'SO02 D.1.4.4 P3'!AF41+'SO02 D.1.4.4 Pol'!AF41+'SO02 D.1.4.4 P11'!AF44+'SO02 D.1.4.4 P9'!AF115+'SO02 D.1.4.4 P10'!AF132+'SO02 D.1.4.4 P5'!AF118+'SO02 D.2.1 Pol'!AF185</f>
        <v>0</v>
      </c>
      <c r="H46" s="154">
        <f>(F46*SazbaDPH1/100)+(G46*SazbaDPH2/100)</f>
        <v>0</v>
      </c>
      <c r="I46" s="154">
        <f>F46+G46+H46</f>
        <v>0</v>
      </c>
      <c r="J46" s="155" t="str">
        <f>IF(CenaCelkemVypocet=0,"",I46/CenaCelkemVypocet*100)</f>
        <v/>
      </c>
    </row>
    <row r="47" spans="1:10" ht="25.5" customHeight="1" x14ac:dyDescent="0.2">
      <c r="A47" s="135">
        <v>3</v>
      </c>
      <c r="B47" s="156" t="s">
        <v>48</v>
      </c>
      <c r="C47" s="146" t="s">
        <v>49</v>
      </c>
      <c r="D47" s="146"/>
      <c r="E47" s="146"/>
      <c r="F47" s="157">
        <f>'SO02 D.1.1 Pol'!AE81</f>
        <v>0</v>
      </c>
      <c r="G47" s="149">
        <f>'SO02 D.1.1 Pol'!AF81</f>
        <v>0</v>
      </c>
      <c r="H47" s="149">
        <f>(F47*SazbaDPH1/100)+(G47*SazbaDPH2/100)</f>
        <v>0</v>
      </c>
      <c r="I47" s="149">
        <f>F47+G47+H47</f>
        <v>0</v>
      </c>
      <c r="J47" s="150" t="str">
        <f>IF(CenaCelkemVypocet=0,"",I47/CenaCelkemVypocet*100)</f>
        <v/>
      </c>
    </row>
    <row r="48" spans="1:10" ht="25.5" customHeight="1" x14ac:dyDescent="0.2">
      <c r="A48" s="135">
        <v>3</v>
      </c>
      <c r="B48" s="156" t="s">
        <v>50</v>
      </c>
      <c r="C48" s="146" t="s">
        <v>60</v>
      </c>
      <c r="D48" s="146"/>
      <c r="E48" s="146"/>
      <c r="F48" s="157">
        <f>'SO02 D.1.4.1 P4'!AE46</f>
        <v>0</v>
      </c>
      <c r="G48" s="149">
        <f>'SO02 D.1.4.1 P4'!AF46</f>
        <v>0</v>
      </c>
      <c r="H48" s="149">
        <f>(F48*SazbaDPH1/100)+(G48*SazbaDPH2/100)</f>
        <v>0</v>
      </c>
      <c r="I48" s="149">
        <f>F48+G48+H48</f>
        <v>0</v>
      </c>
      <c r="J48" s="150" t="str">
        <f>IF(CenaCelkemVypocet=0,"",I48/CenaCelkemVypocet*100)</f>
        <v/>
      </c>
    </row>
    <row r="49" spans="1:10" ht="25.5" customHeight="1" x14ac:dyDescent="0.2">
      <c r="A49" s="135">
        <v>3</v>
      </c>
      <c r="B49" s="156" t="s">
        <v>50</v>
      </c>
      <c r="C49" s="146" t="s">
        <v>61</v>
      </c>
      <c r="D49" s="146"/>
      <c r="E49" s="146"/>
      <c r="F49" s="157">
        <f>'SO02 D.1.4.1 P3'!AE46</f>
        <v>0</v>
      </c>
      <c r="G49" s="149">
        <f>'SO02 D.1.4.1 P3'!AF46</f>
        <v>0</v>
      </c>
      <c r="H49" s="149">
        <f>(F49*SazbaDPH1/100)+(G49*SazbaDPH2/100)</f>
        <v>0</v>
      </c>
      <c r="I49" s="149">
        <f>F49+G49+H49</f>
        <v>0</v>
      </c>
      <c r="J49" s="150" t="str">
        <f>IF(CenaCelkemVypocet=0,"",I49/CenaCelkemVypocet*100)</f>
        <v/>
      </c>
    </row>
    <row r="50" spans="1:10" ht="25.5" customHeight="1" x14ac:dyDescent="0.2">
      <c r="A50" s="135">
        <v>3</v>
      </c>
      <c r="B50" s="156" t="s">
        <v>50</v>
      </c>
      <c r="C50" s="146" t="s">
        <v>62</v>
      </c>
      <c r="D50" s="146"/>
      <c r="E50" s="146"/>
      <c r="F50" s="157">
        <f>'SO02 D.1.4.1 P2'!AE46</f>
        <v>0</v>
      </c>
      <c r="G50" s="149">
        <f>'SO02 D.1.4.1 P2'!AF46</f>
        <v>0</v>
      </c>
      <c r="H50" s="149">
        <f>(F50*SazbaDPH1/100)+(G50*SazbaDPH2/100)</f>
        <v>0</v>
      </c>
      <c r="I50" s="149">
        <f>F50+G50+H50</f>
        <v>0</v>
      </c>
      <c r="J50" s="150" t="str">
        <f>IF(CenaCelkemVypocet=0,"",I50/CenaCelkemVypocet*100)</f>
        <v/>
      </c>
    </row>
    <row r="51" spans="1:10" ht="25.5" customHeight="1" x14ac:dyDescent="0.2">
      <c r="A51" s="135">
        <v>3</v>
      </c>
      <c r="B51" s="156" t="s">
        <v>50</v>
      </c>
      <c r="C51" s="146" t="s">
        <v>63</v>
      </c>
      <c r="D51" s="146"/>
      <c r="E51" s="146"/>
      <c r="F51" s="157">
        <f>'SO02 D.1.4.1 P9'!AE69</f>
        <v>0</v>
      </c>
      <c r="G51" s="149">
        <f>'SO02 D.1.4.1 P9'!AF69</f>
        <v>0</v>
      </c>
      <c r="H51" s="149">
        <f>(F51*SazbaDPH1/100)+(G51*SazbaDPH2/100)</f>
        <v>0</v>
      </c>
      <c r="I51" s="149">
        <f>F51+G51+H51</f>
        <v>0</v>
      </c>
      <c r="J51" s="150" t="str">
        <f>IF(CenaCelkemVypocet=0,"",I51/CenaCelkemVypocet*100)</f>
        <v/>
      </c>
    </row>
    <row r="52" spans="1:10" ht="25.5" customHeight="1" x14ac:dyDescent="0.2">
      <c r="A52" s="135">
        <v>3</v>
      </c>
      <c r="B52" s="156" t="s">
        <v>50</v>
      </c>
      <c r="C52" s="146" t="s">
        <v>64</v>
      </c>
      <c r="D52" s="146"/>
      <c r="E52" s="146"/>
      <c r="F52" s="157">
        <f>'SO02 D.1.4.1 P8'!AE30</f>
        <v>0</v>
      </c>
      <c r="G52" s="149">
        <f>'SO02 D.1.4.1 P8'!AF30</f>
        <v>0</v>
      </c>
      <c r="H52" s="149">
        <f>(F52*SazbaDPH1/100)+(G52*SazbaDPH2/100)</f>
        <v>0</v>
      </c>
      <c r="I52" s="149">
        <f>F52+G52+H52</f>
        <v>0</v>
      </c>
      <c r="J52" s="150" t="str">
        <f>IF(CenaCelkemVypocet=0,"",I52/CenaCelkemVypocet*100)</f>
        <v/>
      </c>
    </row>
    <row r="53" spans="1:10" ht="25.5" customHeight="1" x14ac:dyDescent="0.2">
      <c r="A53" s="135">
        <v>3</v>
      </c>
      <c r="B53" s="156" t="s">
        <v>50</v>
      </c>
      <c r="C53" s="146" t="s">
        <v>65</v>
      </c>
      <c r="D53" s="146"/>
      <c r="E53" s="146"/>
      <c r="F53" s="157">
        <f>'SO02 D.1.4.1 P6'!AE31</f>
        <v>0</v>
      </c>
      <c r="G53" s="149">
        <f>'SO02 D.1.4.1 P6'!AF31</f>
        <v>0</v>
      </c>
      <c r="H53" s="149">
        <f>(F53*SazbaDPH1/100)+(G53*SazbaDPH2/100)</f>
        <v>0</v>
      </c>
      <c r="I53" s="149">
        <f>F53+G53+H53</f>
        <v>0</v>
      </c>
      <c r="J53" s="150" t="str">
        <f>IF(CenaCelkemVypocet=0,"",I53/CenaCelkemVypocet*100)</f>
        <v/>
      </c>
    </row>
    <row r="54" spans="1:10" ht="25.5" customHeight="1" x14ac:dyDescent="0.2">
      <c r="A54" s="135">
        <v>3</v>
      </c>
      <c r="B54" s="156" t="s">
        <v>50</v>
      </c>
      <c r="C54" s="146" t="s">
        <v>66</v>
      </c>
      <c r="D54" s="146"/>
      <c r="E54" s="146"/>
      <c r="F54" s="157">
        <f>'SO02 D.1.4.1 P1'!AE26</f>
        <v>0</v>
      </c>
      <c r="G54" s="149">
        <f>'SO02 D.1.4.1 P1'!AF26</f>
        <v>0</v>
      </c>
      <c r="H54" s="149">
        <f>(F54*SazbaDPH1/100)+(G54*SazbaDPH2/100)</f>
        <v>0</v>
      </c>
      <c r="I54" s="149">
        <f>F54+G54+H54</f>
        <v>0</v>
      </c>
      <c r="J54" s="150" t="str">
        <f>IF(CenaCelkemVypocet=0,"",I54/CenaCelkemVypocet*100)</f>
        <v/>
      </c>
    </row>
    <row r="55" spans="1:10" ht="25.5" customHeight="1" x14ac:dyDescent="0.2">
      <c r="A55" s="135">
        <v>3</v>
      </c>
      <c r="B55" s="156" t="s">
        <v>50</v>
      </c>
      <c r="C55" s="146" t="s">
        <v>67</v>
      </c>
      <c r="D55" s="146"/>
      <c r="E55" s="146"/>
      <c r="F55" s="157">
        <f>'SO02 D.1.4.1 P5'!AE28</f>
        <v>0</v>
      </c>
      <c r="G55" s="149">
        <f>'SO02 D.1.4.1 P5'!AF28</f>
        <v>0</v>
      </c>
      <c r="H55" s="149">
        <f>(F55*SazbaDPH1/100)+(G55*SazbaDPH2/100)</f>
        <v>0</v>
      </c>
      <c r="I55" s="149">
        <f>F55+G55+H55</f>
        <v>0</v>
      </c>
      <c r="J55" s="150" t="str">
        <f>IF(CenaCelkemVypocet=0,"",I55/CenaCelkemVypocet*100)</f>
        <v/>
      </c>
    </row>
    <row r="56" spans="1:10" ht="25.5" customHeight="1" x14ac:dyDescent="0.2">
      <c r="A56" s="135">
        <v>3</v>
      </c>
      <c r="B56" s="156" t="s">
        <v>50</v>
      </c>
      <c r="C56" s="146" t="s">
        <v>68</v>
      </c>
      <c r="D56" s="146"/>
      <c r="E56" s="146"/>
      <c r="F56" s="157">
        <f>'SO02 D.1.4.1 Pol'!AE27</f>
        <v>0</v>
      </c>
      <c r="G56" s="149">
        <f>'SO02 D.1.4.1 Pol'!AF27</f>
        <v>0</v>
      </c>
      <c r="H56" s="149">
        <f>(F56*SazbaDPH1/100)+(G56*SazbaDPH2/100)</f>
        <v>0</v>
      </c>
      <c r="I56" s="149">
        <f>F56+G56+H56</f>
        <v>0</v>
      </c>
      <c r="J56" s="150" t="str">
        <f>IF(CenaCelkemVypocet=0,"",I56/CenaCelkemVypocet*100)</f>
        <v/>
      </c>
    </row>
    <row r="57" spans="1:10" ht="25.5" customHeight="1" x14ac:dyDescent="0.2">
      <c r="A57" s="135">
        <v>3</v>
      </c>
      <c r="B57" s="156" t="s">
        <v>50</v>
      </c>
      <c r="C57" s="146" t="s">
        <v>69</v>
      </c>
      <c r="D57" s="146"/>
      <c r="E57" s="146"/>
      <c r="F57" s="157">
        <f>'SO02 D.1.4.1 P12'!AE100</f>
        <v>0</v>
      </c>
      <c r="G57" s="149">
        <f>'SO02 D.1.4.1 P12'!AF100</f>
        <v>0</v>
      </c>
      <c r="H57" s="149">
        <f>(F57*SazbaDPH1/100)+(G57*SazbaDPH2/100)</f>
        <v>0</v>
      </c>
      <c r="I57" s="149">
        <f>F57+G57+H57</f>
        <v>0</v>
      </c>
      <c r="J57" s="150" t="str">
        <f>IF(CenaCelkemVypocet=0,"",I57/CenaCelkemVypocet*100)</f>
        <v/>
      </c>
    </row>
    <row r="58" spans="1:10" ht="25.5" customHeight="1" x14ac:dyDescent="0.2">
      <c r="A58" s="135">
        <v>3</v>
      </c>
      <c r="B58" s="156" t="s">
        <v>50</v>
      </c>
      <c r="C58" s="146" t="s">
        <v>70</v>
      </c>
      <c r="D58" s="146"/>
      <c r="E58" s="146"/>
      <c r="F58" s="157">
        <f>'SO02 D.1.4.1 P7'!AE74</f>
        <v>0</v>
      </c>
      <c r="G58" s="149">
        <f>'SO02 D.1.4.1 P7'!AF74</f>
        <v>0</v>
      </c>
      <c r="H58" s="149">
        <f>(F58*SazbaDPH1/100)+(G58*SazbaDPH2/100)</f>
        <v>0</v>
      </c>
      <c r="I58" s="149">
        <f>F58+G58+H58</f>
        <v>0</v>
      </c>
      <c r="J58" s="150" t="str">
        <f>IF(CenaCelkemVypocet=0,"",I58/CenaCelkemVypocet*100)</f>
        <v/>
      </c>
    </row>
    <row r="59" spans="1:10" ht="25.5" customHeight="1" x14ac:dyDescent="0.2">
      <c r="A59" s="135">
        <v>3</v>
      </c>
      <c r="B59" s="156" t="s">
        <v>50</v>
      </c>
      <c r="C59" s="146" t="s">
        <v>71</v>
      </c>
      <c r="D59" s="146"/>
      <c r="E59" s="146"/>
      <c r="F59" s="157">
        <f>'SO02 D.1.4.1 P10'!AE75</f>
        <v>0</v>
      </c>
      <c r="G59" s="149">
        <f>'SO02 D.1.4.1 P10'!AF75</f>
        <v>0</v>
      </c>
      <c r="H59" s="149">
        <f>(F59*SazbaDPH1/100)+(G59*SazbaDPH2/100)</f>
        <v>0</v>
      </c>
      <c r="I59" s="149">
        <f>F59+G59+H59</f>
        <v>0</v>
      </c>
      <c r="J59" s="150" t="str">
        <f>IF(CenaCelkemVypocet=0,"",I59/CenaCelkemVypocet*100)</f>
        <v/>
      </c>
    </row>
    <row r="60" spans="1:10" ht="25.5" customHeight="1" x14ac:dyDescent="0.2">
      <c r="A60" s="135">
        <v>3</v>
      </c>
      <c r="B60" s="156" t="s">
        <v>50</v>
      </c>
      <c r="C60" s="146" t="s">
        <v>72</v>
      </c>
      <c r="D60" s="146"/>
      <c r="E60" s="146"/>
      <c r="F60" s="157">
        <f>'SO02 D.1.4.1 P11'!AE123</f>
        <v>0</v>
      </c>
      <c r="G60" s="149">
        <f>'SO02 D.1.4.1 P11'!AF123</f>
        <v>0</v>
      </c>
      <c r="H60" s="149">
        <f>(F60*SazbaDPH1/100)+(G60*SazbaDPH2/100)</f>
        <v>0</v>
      </c>
      <c r="I60" s="149">
        <f>F60+G60+H60</f>
        <v>0</v>
      </c>
      <c r="J60" s="150" t="str">
        <f>IF(CenaCelkemVypocet=0,"",I60/CenaCelkemVypocet*100)</f>
        <v/>
      </c>
    </row>
    <row r="61" spans="1:10" ht="25.5" customHeight="1" x14ac:dyDescent="0.2">
      <c r="A61" s="135">
        <v>3</v>
      </c>
      <c r="B61" s="156" t="s">
        <v>52</v>
      </c>
      <c r="C61" s="146" t="s">
        <v>53</v>
      </c>
      <c r="D61" s="146"/>
      <c r="E61" s="146"/>
      <c r="F61" s="157">
        <f>'SO02 D.1.4.2 Pol'!AE74</f>
        <v>0</v>
      </c>
      <c r="G61" s="149">
        <f>'SO02 D.1.4.2 Pol'!AF74</f>
        <v>0</v>
      </c>
      <c r="H61" s="149">
        <f>(F61*SazbaDPH1/100)+(G61*SazbaDPH2/100)</f>
        <v>0</v>
      </c>
      <c r="I61" s="149">
        <f>F61+G61+H61</f>
        <v>0</v>
      </c>
      <c r="J61" s="150" t="str">
        <f>IF(CenaCelkemVypocet=0,"",I61/CenaCelkemVypocet*100)</f>
        <v/>
      </c>
    </row>
    <row r="62" spans="1:10" ht="25.5" customHeight="1" x14ac:dyDescent="0.2">
      <c r="A62" s="135">
        <v>3</v>
      </c>
      <c r="B62" s="156" t="s">
        <v>54</v>
      </c>
      <c r="C62" s="146" t="s">
        <v>55</v>
      </c>
      <c r="D62" s="146"/>
      <c r="E62" s="146"/>
      <c r="F62" s="157">
        <f>'SO02 D.1.4.3 Pol'!AE41</f>
        <v>0</v>
      </c>
      <c r="G62" s="149">
        <f>'SO02 D.1.4.3 Pol'!AF41</f>
        <v>0</v>
      </c>
      <c r="H62" s="149">
        <f>(F62*SazbaDPH1/100)+(G62*SazbaDPH2/100)</f>
        <v>0</v>
      </c>
      <c r="I62" s="149">
        <f>F62+G62+H62</f>
        <v>0</v>
      </c>
      <c r="J62" s="150" t="str">
        <f>IF(CenaCelkemVypocet=0,"",I62/CenaCelkemVypocet*100)</f>
        <v/>
      </c>
    </row>
    <row r="63" spans="1:10" ht="25.5" customHeight="1" x14ac:dyDescent="0.2">
      <c r="A63" s="135">
        <v>3</v>
      </c>
      <c r="B63" s="156" t="s">
        <v>56</v>
      </c>
      <c r="C63" s="146" t="s">
        <v>73</v>
      </c>
      <c r="D63" s="146"/>
      <c r="E63" s="146"/>
      <c r="F63" s="157">
        <f>'SO02 D.1.4.4 P2'!AE41</f>
        <v>0</v>
      </c>
      <c r="G63" s="149">
        <f>'SO02 D.1.4.4 P2'!AF41</f>
        <v>0</v>
      </c>
      <c r="H63" s="149">
        <f>(F63*SazbaDPH1/100)+(G63*SazbaDPH2/100)</f>
        <v>0</v>
      </c>
      <c r="I63" s="149">
        <f>F63+G63+H63</f>
        <v>0</v>
      </c>
      <c r="J63" s="150" t="str">
        <f>IF(CenaCelkemVypocet=0,"",I63/CenaCelkemVypocet*100)</f>
        <v/>
      </c>
    </row>
    <row r="64" spans="1:10" ht="25.5" customHeight="1" x14ac:dyDescent="0.2">
      <c r="A64" s="135">
        <v>3</v>
      </c>
      <c r="B64" s="156" t="s">
        <v>56</v>
      </c>
      <c r="C64" s="146" t="s">
        <v>74</v>
      </c>
      <c r="D64" s="146"/>
      <c r="E64" s="146"/>
      <c r="F64" s="157">
        <f>'SO02 D.1.4.4 P8'!AE70</f>
        <v>0</v>
      </c>
      <c r="G64" s="149">
        <f>'SO02 D.1.4.4 P8'!AF70</f>
        <v>0</v>
      </c>
      <c r="H64" s="149">
        <f>(F64*SazbaDPH1/100)+(G64*SazbaDPH2/100)</f>
        <v>0</v>
      </c>
      <c r="I64" s="149">
        <f>F64+G64+H64</f>
        <v>0</v>
      </c>
      <c r="J64" s="150" t="str">
        <f>IF(CenaCelkemVypocet=0,"",I64/CenaCelkemVypocet*100)</f>
        <v/>
      </c>
    </row>
    <row r="65" spans="1:10" ht="25.5" customHeight="1" x14ac:dyDescent="0.2">
      <c r="A65" s="135">
        <v>3</v>
      </c>
      <c r="B65" s="156" t="s">
        <v>56</v>
      </c>
      <c r="C65" s="146" t="s">
        <v>75</v>
      </c>
      <c r="D65" s="146"/>
      <c r="E65" s="146"/>
      <c r="F65" s="157">
        <f>'SO02 D.1.4.4 P7'!AE70</f>
        <v>0</v>
      </c>
      <c r="G65" s="149">
        <f>'SO02 D.1.4.4 P7'!AF70</f>
        <v>0</v>
      </c>
      <c r="H65" s="149">
        <f>(F65*SazbaDPH1/100)+(G65*SazbaDPH2/100)</f>
        <v>0</v>
      </c>
      <c r="I65" s="149">
        <f>F65+G65+H65</f>
        <v>0</v>
      </c>
      <c r="J65" s="150" t="str">
        <f>IF(CenaCelkemVypocet=0,"",I65/CenaCelkemVypocet*100)</f>
        <v/>
      </c>
    </row>
    <row r="66" spans="1:10" ht="25.5" customHeight="1" x14ac:dyDescent="0.2">
      <c r="A66" s="135">
        <v>3</v>
      </c>
      <c r="B66" s="156" t="s">
        <v>56</v>
      </c>
      <c r="C66" s="146" t="s">
        <v>76</v>
      </c>
      <c r="D66" s="146"/>
      <c r="E66" s="146"/>
      <c r="F66" s="157">
        <f>'SO02 D.1.4.4 P6'!AE41</f>
        <v>0</v>
      </c>
      <c r="G66" s="149">
        <f>'SO02 D.1.4.4 P6'!AF41</f>
        <v>0</v>
      </c>
      <c r="H66" s="149">
        <f>(F66*SazbaDPH1/100)+(G66*SazbaDPH2/100)</f>
        <v>0</v>
      </c>
      <c r="I66" s="149">
        <f>F66+G66+H66</f>
        <v>0</v>
      </c>
      <c r="J66" s="150" t="str">
        <f>IF(CenaCelkemVypocet=0,"",I66/CenaCelkemVypocet*100)</f>
        <v/>
      </c>
    </row>
    <row r="67" spans="1:10" ht="25.5" customHeight="1" x14ac:dyDescent="0.2">
      <c r="A67" s="135">
        <v>3</v>
      </c>
      <c r="B67" s="156" t="s">
        <v>56</v>
      </c>
      <c r="C67" s="146" t="s">
        <v>77</v>
      </c>
      <c r="D67" s="146"/>
      <c r="E67" s="146"/>
      <c r="F67" s="157">
        <f>'SO02 D.1.4.4 P4'!AE41</f>
        <v>0</v>
      </c>
      <c r="G67" s="149">
        <f>'SO02 D.1.4.4 P4'!AF41</f>
        <v>0</v>
      </c>
      <c r="H67" s="149">
        <f>(F67*SazbaDPH1/100)+(G67*SazbaDPH2/100)</f>
        <v>0</v>
      </c>
      <c r="I67" s="149">
        <f>F67+G67+H67</f>
        <v>0</v>
      </c>
      <c r="J67" s="150" t="str">
        <f>IF(CenaCelkemVypocet=0,"",I67/CenaCelkemVypocet*100)</f>
        <v/>
      </c>
    </row>
    <row r="68" spans="1:10" ht="25.5" customHeight="1" x14ac:dyDescent="0.2">
      <c r="A68" s="135">
        <v>3</v>
      </c>
      <c r="B68" s="156" t="s">
        <v>56</v>
      </c>
      <c r="C68" s="146" t="s">
        <v>78</v>
      </c>
      <c r="D68" s="146"/>
      <c r="E68" s="146"/>
      <c r="F68" s="157">
        <f>'SO02 D.1.4.4 P1'!AE41</f>
        <v>0</v>
      </c>
      <c r="G68" s="149">
        <f>'SO02 D.1.4.4 P1'!AF41</f>
        <v>0</v>
      </c>
      <c r="H68" s="149">
        <f>(F68*SazbaDPH1/100)+(G68*SazbaDPH2/100)</f>
        <v>0</v>
      </c>
      <c r="I68" s="149">
        <f>F68+G68+H68</f>
        <v>0</v>
      </c>
      <c r="J68" s="150" t="str">
        <f>IF(CenaCelkemVypocet=0,"",I68/CenaCelkemVypocet*100)</f>
        <v/>
      </c>
    </row>
    <row r="69" spans="1:10" ht="25.5" customHeight="1" x14ac:dyDescent="0.2">
      <c r="A69" s="135">
        <v>3</v>
      </c>
      <c r="B69" s="156" t="s">
        <v>56</v>
      </c>
      <c r="C69" s="146" t="s">
        <v>79</v>
      </c>
      <c r="D69" s="146"/>
      <c r="E69" s="146"/>
      <c r="F69" s="157">
        <f>'SO02 D.1.4.4 P3'!AE41</f>
        <v>0</v>
      </c>
      <c r="G69" s="149">
        <f>'SO02 D.1.4.4 P3'!AF41</f>
        <v>0</v>
      </c>
      <c r="H69" s="149">
        <f>(F69*SazbaDPH1/100)+(G69*SazbaDPH2/100)</f>
        <v>0</v>
      </c>
      <c r="I69" s="149">
        <f>F69+G69+H69</f>
        <v>0</v>
      </c>
      <c r="J69" s="150" t="str">
        <f>IF(CenaCelkemVypocet=0,"",I69/CenaCelkemVypocet*100)</f>
        <v/>
      </c>
    </row>
    <row r="70" spans="1:10" ht="25.5" customHeight="1" x14ac:dyDescent="0.2">
      <c r="A70" s="135">
        <v>3</v>
      </c>
      <c r="B70" s="156" t="s">
        <v>56</v>
      </c>
      <c r="C70" s="146" t="s">
        <v>80</v>
      </c>
      <c r="D70" s="146"/>
      <c r="E70" s="146"/>
      <c r="F70" s="157">
        <f>'SO02 D.1.4.4 Pol'!AE41</f>
        <v>0</v>
      </c>
      <c r="G70" s="149">
        <f>'SO02 D.1.4.4 Pol'!AF41</f>
        <v>0</v>
      </c>
      <c r="H70" s="149">
        <f>(F70*SazbaDPH1/100)+(G70*SazbaDPH2/100)</f>
        <v>0</v>
      </c>
      <c r="I70" s="149">
        <f>F70+G70+H70</f>
        <v>0</v>
      </c>
      <c r="J70" s="150" t="str">
        <f>IF(CenaCelkemVypocet=0,"",I70/CenaCelkemVypocet*100)</f>
        <v/>
      </c>
    </row>
    <row r="71" spans="1:10" ht="25.5" customHeight="1" x14ac:dyDescent="0.2">
      <c r="A71" s="135">
        <v>3</v>
      </c>
      <c r="B71" s="156" t="s">
        <v>56</v>
      </c>
      <c r="C71" s="146" t="s">
        <v>81</v>
      </c>
      <c r="D71" s="146"/>
      <c r="E71" s="146"/>
      <c r="F71" s="157">
        <f>'SO02 D.1.4.4 P11'!AE44</f>
        <v>0</v>
      </c>
      <c r="G71" s="149">
        <f>'SO02 D.1.4.4 P11'!AF44</f>
        <v>0</v>
      </c>
      <c r="H71" s="149">
        <f>(F71*SazbaDPH1/100)+(G71*SazbaDPH2/100)</f>
        <v>0</v>
      </c>
      <c r="I71" s="149">
        <f>F71+G71+H71</f>
        <v>0</v>
      </c>
      <c r="J71" s="150" t="str">
        <f>IF(CenaCelkemVypocet=0,"",I71/CenaCelkemVypocet*100)</f>
        <v/>
      </c>
    </row>
    <row r="72" spans="1:10" ht="25.5" customHeight="1" x14ac:dyDescent="0.2">
      <c r="A72" s="135">
        <v>3</v>
      </c>
      <c r="B72" s="156" t="s">
        <v>56</v>
      </c>
      <c r="C72" s="146" t="s">
        <v>82</v>
      </c>
      <c r="D72" s="146"/>
      <c r="E72" s="146"/>
      <c r="F72" s="157">
        <f>'SO02 D.1.4.4 P9'!AE115</f>
        <v>0</v>
      </c>
      <c r="G72" s="149">
        <f>'SO02 D.1.4.4 P9'!AF115</f>
        <v>0</v>
      </c>
      <c r="H72" s="149">
        <f>(F72*SazbaDPH1/100)+(G72*SazbaDPH2/100)</f>
        <v>0</v>
      </c>
      <c r="I72" s="149">
        <f>F72+G72+H72</f>
        <v>0</v>
      </c>
      <c r="J72" s="150" t="str">
        <f>IF(CenaCelkemVypocet=0,"",I72/CenaCelkemVypocet*100)</f>
        <v/>
      </c>
    </row>
    <row r="73" spans="1:10" ht="25.5" customHeight="1" x14ac:dyDescent="0.2">
      <c r="A73" s="135">
        <v>3</v>
      </c>
      <c r="B73" s="156" t="s">
        <v>56</v>
      </c>
      <c r="C73" s="146" t="s">
        <v>83</v>
      </c>
      <c r="D73" s="146"/>
      <c r="E73" s="146"/>
      <c r="F73" s="157">
        <f>'SO02 D.1.4.4 P10'!AE132</f>
        <v>0</v>
      </c>
      <c r="G73" s="149">
        <f>'SO02 D.1.4.4 P10'!AF132</f>
        <v>0</v>
      </c>
      <c r="H73" s="149">
        <f>(F73*SazbaDPH1/100)+(G73*SazbaDPH2/100)</f>
        <v>0</v>
      </c>
      <c r="I73" s="149">
        <f>F73+G73+H73</f>
        <v>0</v>
      </c>
      <c r="J73" s="150" t="str">
        <f>IF(CenaCelkemVypocet=0,"",I73/CenaCelkemVypocet*100)</f>
        <v/>
      </c>
    </row>
    <row r="74" spans="1:10" ht="25.5" customHeight="1" x14ac:dyDescent="0.2">
      <c r="A74" s="135">
        <v>3</v>
      </c>
      <c r="B74" s="156" t="s">
        <v>56</v>
      </c>
      <c r="C74" s="146" t="s">
        <v>84</v>
      </c>
      <c r="D74" s="146"/>
      <c r="E74" s="146"/>
      <c r="F74" s="157">
        <f>'SO02 D.1.4.4 P5'!AE118</f>
        <v>0</v>
      </c>
      <c r="G74" s="149">
        <f>'SO02 D.1.4.4 P5'!AF118</f>
        <v>0</v>
      </c>
      <c r="H74" s="149">
        <f>(F74*SazbaDPH1/100)+(G74*SazbaDPH2/100)</f>
        <v>0</v>
      </c>
      <c r="I74" s="149">
        <f>F74+G74+H74</f>
        <v>0</v>
      </c>
      <c r="J74" s="150" t="str">
        <f>IF(CenaCelkemVypocet=0,"",I74/CenaCelkemVypocet*100)</f>
        <v/>
      </c>
    </row>
    <row r="75" spans="1:10" ht="25.5" customHeight="1" x14ac:dyDescent="0.2">
      <c r="A75" s="135">
        <v>3</v>
      </c>
      <c r="B75" s="156" t="s">
        <v>85</v>
      </c>
      <c r="C75" s="146" t="s">
        <v>86</v>
      </c>
      <c r="D75" s="146"/>
      <c r="E75" s="146"/>
      <c r="F75" s="157">
        <f>'SO02 D.2.1 Pol'!AE185</f>
        <v>0</v>
      </c>
      <c r="G75" s="149">
        <f>'SO02 D.2.1 Pol'!AF185</f>
        <v>0</v>
      </c>
      <c r="H75" s="149">
        <f>(F75*SazbaDPH1/100)+(G75*SazbaDPH2/100)</f>
        <v>0</v>
      </c>
      <c r="I75" s="149">
        <f>F75+G75+H75</f>
        <v>0</v>
      </c>
      <c r="J75" s="150" t="str">
        <f>IF(CenaCelkemVypocet=0,"",I75/CenaCelkemVypocet*100)</f>
        <v/>
      </c>
    </row>
    <row r="76" spans="1:10" ht="25.5" customHeight="1" x14ac:dyDescent="0.2">
      <c r="A76" s="135">
        <v>2</v>
      </c>
      <c r="B76" s="151" t="s">
        <v>87</v>
      </c>
      <c r="C76" s="152" t="s">
        <v>88</v>
      </c>
      <c r="D76" s="152"/>
      <c r="E76" s="152"/>
      <c r="F76" s="153">
        <f>'SO03 D.1.4.1 Pol'!AE35+'SO03 D.1.4.1 P1'!AE166</f>
        <v>0</v>
      </c>
      <c r="G76" s="154">
        <f>'SO03 D.1.4.1 Pol'!AF35+'SO03 D.1.4.1 P1'!AF166</f>
        <v>0</v>
      </c>
      <c r="H76" s="154">
        <f>(F76*SazbaDPH1/100)+(G76*SazbaDPH2/100)</f>
        <v>0</v>
      </c>
      <c r="I76" s="154">
        <f>F76+G76+H76</f>
        <v>0</v>
      </c>
      <c r="J76" s="155" t="str">
        <f>IF(CenaCelkemVypocet=0,"",I76/CenaCelkemVypocet*100)</f>
        <v/>
      </c>
    </row>
    <row r="77" spans="1:10" ht="25.5" customHeight="1" x14ac:dyDescent="0.2">
      <c r="A77" s="135">
        <v>3</v>
      </c>
      <c r="B77" s="156" t="s">
        <v>50</v>
      </c>
      <c r="C77" s="146" t="s">
        <v>89</v>
      </c>
      <c r="D77" s="146"/>
      <c r="E77" s="146"/>
      <c r="F77" s="157">
        <f>'SO03 D.1.4.1 Pol'!AE35</f>
        <v>0</v>
      </c>
      <c r="G77" s="149">
        <f>'SO03 D.1.4.1 Pol'!AF35</f>
        <v>0</v>
      </c>
      <c r="H77" s="149">
        <f>(F77*SazbaDPH1/100)+(G77*SazbaDPH2/100)</f>
        <v>0</v>
      </c>
      <c r="I77" s="149">
        <f>F77+G77+H77</f>
        <v>0</v>
      </c>
      <c r="J77" s="150" t="str">
        <f>IF(CenaCelkemVypocet=0,"",I77/CenaCelkemVypocet*100)</f>
        <v/>
      </c>
    </row>
    <row r="78" spans="1:10" ht="25.5" customHeight="1" x14ac:dyDescent="0.2">
      <c r="A78" s="135">
        <v>3</v>
      </c>
      <c r="B78" s="156" t="s">
        <v>50</v>
      </c>
      <c r="C78" s="146" t="s">
        <v>90</v>
      </c>
      <c r="D78" s="146"/>
      <c r="E78" s="146"/>
      <c r="F78" s="157">
        <f>'SO03 D.1.4.1 P1'!AE166</f>
        <v>0</v>
      </c>
      <c r="G78" s="149">
        <f>'SO03 D.1.4.1 P1'!AF166</f>
        <v>0</v>
      </c>
      <c r="H78" s="149">
        <f>(F78*SazbaDPH1/100)+(G78*SazbaDPH2/100)</f>
        <v>0</v>
      </c>
      <c r="I78" s="149">
        <f>F78+G78+H78</f>
        <v>0</v>
      </c>
      <c r="J78" s="150" t="str">
        <f>IF(CenaCelkemVypocet=0,"",I78/CenaCelkemVypocet*100)</f>
        <v/>
      </c>
    </row>
    <row r="79" spans="1:10" ht="25.5" customHeight="1" x14ac:dyDescent="0.2">
      <c r="A79" s="135">
        <v>2</v>
      </c>
      <c r="B79" s="151" t="s">
        <v>91</v>
      </c>
      <c r="C79" s="152" t="s">
        <v>91</v>
      </c>
      <c r="D79" s="152"/>
      <c r="E79" s="152"/>
      <c r="F79" s="153">
        <f>'VRN VRN Pol'!AE20</f>
        <v>0</v>
      </c>
      <c r="G79" s="154">
        <f>'VRN VRN Pol'!AF20</f>
        <v>0</v>
      </c>
      <c r="H79" s="154">
        <f>(F79*SazbaDPH1/100)+(G79*SazbaDPH2/100)</f>
        <v>0</v>
      </c>
      <c r="I79" s="154">
        <f>F79+G79+H79</f>
        <v>0</v>
      </c>
      <c r="J79" s="155" t="str">
        <f>IF(CenaCelkemVypocet=0,"",I79/CenaCelkemVypocet*100)</f>
        <v/>
      </c>
    </row>
    <row r="80" spans="1:10" ht="25.5" customHeight="1" x14ac:dyDescent="0.2">
      <c r="A80" s="135">
        <v>3</v>
      </c>
      <c r="B80" s="156" t="s">
        <v>91</v>
      </c>
      <c r="C80" s="146" t="s">
        <v>92</v>
      </c>
      <c r="D80" s="146"/>
      <c r="E80" s="146"/>
      <c r="F80" s="157">
        <f>'VRN VRN Pol'!AE20</f>
        <v>0</v>
      </c>
      <c r="G80" s="149">
        <f>'VRN VRN Pol'!AF20</f>
        <v>0</v>
      </c>
      <c r="H80" s="149">
        <f>(F80*SazbaDPH1/100)+(G80*SazbaDPH2/100)</f>
        <v>0</v>
      </c>
      <c r="I80" s="149">
        <f>F80+G80+H80</f>
        <v>0</v>
      </c>
      <c r="J80" s="150" t="str">
        <f>IF(CenaCelkemVypocet=0,"",I80/CenaCelkemVypocet*100)</f>
        <v/>
      </c>
    </row>
    <row r="81" spans="1:10" ht="25.5" customHeight="1" x14ac:dyDescent="0.2">
      <c r="A81" s="135"/>
      <c r="B81" s="158" t="s">
        <v>93</v>
      </c>
      <c r="C81" s="159"/>
      <c r="D81" s="159"/>
      <c r="E81" s="160"/>
      <c r="F81" s="161">
        <f>SUMIF(A39:A80,"=1",F39:F80)</f>
        <v>0</v>
      </c>
      <c r="G81" s="162">
        <f>SUMIF(A39:A80,"=1",G39:G80)</f>
        <v>0</v>
      </c>
      <c r="H81" s="162">
        <f>SUMIF(A39:A80,"=1",H39:H80)</f>
        <v>0</v>
      </c>
      <c r="I81" s="162">
        <f>SUMIF(A39:A80,"=1",I39:I80)</f>
        <v>0</v>
      </c>
      <c r="J81" s="163">
        <f>SUMIF(A39:A80,"=1",J39:J80)</f>
        <v>0</v>
      </c>
    </row>
    <row r="83" spans="1:10" x14ac:dyDescent="0.2">
      <c r="A83" t="s">
        <v>95</v>
      </c>
      <c r="B83" t="s">
        <v>96</v>
      </c>
    </row>
    <row r="84" spans="1:10" x14ac:dyDescent="0.2">
      <c r="A84" t="s">
        <v>97</v>
      </c>
      <c r="B84" t="s">
        <v>98</v>
      </c>
    </row>
    <row r="85" spans="1:10" x14ac:dyDescent="0.2">
      <c r="A85" t="s">
        <v>99</v>
      </c>
      <c r="B85" t="s">
        <v>100</v>
      </c>
    </row>
    <row r="86" spans="1:10" x14ac:dyDescent="0.2">
      <c r="A86" t="s">
        <v>99</v>
      </c>
      <c r="B86" t="s">
        <v>101</v>
      </c>
    </row>
    <row r="87" spans="1:10" x14ac:dyDescent="0.2">
      <c r="A87" t="s">
        <v>99</v>
      </c>
      <c r="B87" t="s">
        <v>102</v>
      </c>
    </row>
    <row r="88" spans="1:10" x14ac:dyDescent="0.2">
      <c r="A88" t="s">
        <v>99</v>
      </c>
      <c r="B88" t="s">
        <v>103</v>
      </c>
    </row>
    <row r="89" spans="1:10" x14ac:dyDescent="0.2">
      <c r="A89" t="s">
        <v>99</v>
      </c>
      <c r="B89" t="s">
        <v>104</v>
      </c>
    </row>
    <row r="90" spans="1:10" x14ac:dyDescent="0.2">
      <c r="A90" t="s">
        <v>97</v>
      </c>
      <c r="B90" t="s">
        <v>105</v>
      </c>
    </row>
    <row r="91" spans="1:10" x14ac:dyDescent="0.2">
      <c r="A91" t="s">
        <v>99</v>
      </c>
      <c r="B91" t="s">
        <v>100</v>
      </c>
    </row>
    <row r="92" spans="1:10" x14ac:dyDescent="0.2">
      <c r="A92" t="s">
        <v>99</v>
      </c>
      <c r="B92" t="s">
        <v>106</v>
      </c>
    </row>
    <row r="93" spans="1:10" x14ac:dyDescent="0.2">
      <c r="A93" t="s">
        <v>99</v>
      </c>
      <c r="B93" t="s">
        <v>107</v>
      </c>
    </row>
    <row r="94" spans="1:10" x14ac:dyDescent="0.2">
      <c r="A94" t="s">
        <v>99</v>
      </c>
      <c r="B94" t="s">
        <v>108</v>
      </c>
    </row>
    <row r="95" spans="1:10" x14ac:dyDescent="0.2">
      <c r="A95" t="s">
        <v>99</v>
      </c>
      <c r="B95" t="s">
        <v>109</v>
      </c>
    </row>
    <row r="96" spans="1:10" x14ac:dyDescent="0.2">
      <c r="A96" t="s">
        <v>99</v>
      </c>
      <c r="B96" t="s">
        <v>110</v>
      </c>
    </row>
    <row r="97" spans="1:2" x14ac:dyDescent="0.2">
      <c r="A97" t="s">
        <v>99</v>
      </c>
      <c r="B97" t="s">
        <v>111</v>
      </c>
    </row>
    <row r="98" spans="1:2" x14ac:dyDescent="0.2">
      <c r="A98" t="s">
        <v>99</v>
      </c>
      <c r="B98" t="s">
        <v>112</v>
      </c>
    </row>
    <row r="99" spans="1:2" x14ac:dyDescent="0.2">
      <c r="A99" t="s">
        <v>99</v>
      </c>
      <c r="B99" t="s">
        <v>113</v>
      </c>
    </row>
    <row r="100" spans="1:2" x14ac:dyDescent="0.2">
      <c r="A100" t="s">
        <v>99</v>
      </c>
      <c r="B100" t="s">
        <v>114</v>
      </c>
    </row>
    <row r="101" spans="1:2" x14ac:dyDescent="0.2">
      <c r="A101" t="s">
        <v>99</v>
      </c>
      <c r="B101" t="s">
        <v>115</v>
      </c>
    </row>
    <row r="102" spans="1:2" x14ac:dyDescent="0.2">
      <c r="A102" t="s">
        <v>99</v>
      </c>
      <c r="B102" t="s">
        <v>116</v>
      </c>
    </row>
    <row r="103" spans="1:2" x14ac:dyDescent="0.2">
      <c r="A103" t="s">
        <v>99</v>
      </c>
      <c r="B103" t="s">
        <v>117</v>
      </c>
    </row>
    <row r="104" spans="1:2" x14ac:dyDescent="0.2">
      <c r="A104" t="s">
        <v>99</v>
      </c>
      <c r="B104" t="s">
        <v>118</v>
      </c>
    </row>
    <row r="105" spans="1:2" x14ac:dyDescent="0.2">
      <c r="A105" t="s">
        <v>99</v>
      </c>
      <c r="B105" t="s">
        <v>102</v>
      </c>
    </row>
    <row r="106" spans="1:2" x14ac:dyDescent="0.2">
      <c r="A106" t="s">
        <v>99</v>
      </c>
      <c r="B106" t="s">
        <v>103</v>
      </c>
    </row>
    <row r="107" spans="1:2" x14ac:dyDescent="0.2">
      <c r="A107" t="s">
        <v>99</v>
      </c>
      <c r="B107" t="s">
        <v>119</v>
      </c>
    </row>
    <row r="108" spans="1:2" x14ac:dyDescent="0.2">
      <c r="A108" t="s">
        <v>99</v>
      </c>
      <c r="B108" t="s">
        <v>120</v>
      </c>
    </row>
    <row r="109" spans="1:2" x14ac:dyDescent="0.2">
      <c r="A109" t="s">
        <v>99</v>
      </c>
      <c r="B109" t="s">
        <v>121</v>
      </c>
    </row>
    <row r="110" spans="1:2" x14ac:dyDescent="0.2">
      <c r="A110" t="s">
        <v>99</v>
      </c>
      <c r="B110" t="s">
        <v>122</v>
      </c>
    </row>
    <row r="111" spans="1:2" x14ac:dyDescent="0.2">
      <c r="A111" t="s">
        <v>99</v>
      </c>
      <c r="B111" t="s">
        <v>123</v>
      </c>
    </row>
    <row r="112" spans="1:2" x14ac:dyDescent="0.2">
      <c r="A112" t="s">
        <v>99</v>
      </c>
      <c r="B112" t="s">
        <v>124</v>
      </c>
    </row>
    <row r="113" spans="1:2" x14ac:dyDescent="0.2">
      <c r="A113" t="s">
        <v>99</v>
      </c>
      <c r="B113" t="s">
        <v>125</v>
      </c>
    </row>
    <row r="114" spans="1:2" x14ac:dyDescent="0.2">
      <c r="A114" t="s">
        <v>99</v>
      </c>
      <c r="B114" t="s">
        <v>126</v>
      </c>
    </row>
    <row r="115" spans="1:2" x14ac:dyDescent="0.2">
      <c r="A115" t="s">
        <v>99</v>
      </c>
      <c r="B115" t="s">
        <v>127</v>
      </c>
    </row>
    <row r="116" spans="1:2" x14ac:dyDescent="0.2">
      <c r="A116" t="s">
        <v>99</v>
      </c>
      <c r="B116" t="s">
        <v>128</v>
      </c>
    </row>
    <row r="117" spans="1:2" x14ac:dyDescent="0.2">
      <c r="A117" t="s">
        <v>99</v>
      </c>
      <c r="B117" t="s">
        <v>129</v>
      </c>
    </row>
    <row r="118" spans="1:2" x14ac:dyDescent="0.2">
      <c r="A118" t="s">
        <v>99</v>
      </c>
      <c r="B118" t="s">
        <v>130</v>
      </c>
    </row>
    <row r="119" spans="1:2" x14ac:dyDescent="0.2">
      <c r="A119" t="s">
        <v>99</v>
      </c>
      <c r="B119" t="s">
        <v>131</v>
      </c>
    </row>
    <row r="120" spans="1:2" x14ac:dyDescent="0.2">
      <c r="A120" t="s">
        <v>97</v>
      </c>
      <c r="B120" t="s">
        <v>132</v>
      </c>
    </row>
    <row r="121" spans="1:2" x14ac:dyDescent="0.2">
      <c r="A121" t="s">
        <v>99</v>
      </c>
      <c r="B121" t="s">
        <v>133</v>
      </c>
    </row>
    <row r="122" spans="1:2" x14ac:dyDescent="0.2">
      <c r="A122" t="s">
        <v>99</v>
      </c>
      <c r="B122" t="s">
        <v>134</v>
      </c>
    </row>
    <row r="123" spans="1:2" x14ac:dyDescent="0.2">
      <c r="A123" t="s">
        <v>97</v>
      </c>
      <c r="B123" t="s">
        <v>135</v>
      </c>
    </row>
    <row r="124" spans="1:2" x14ac:dyDescent="0.2">
      <c r="A124" t="s">
        <v>99</v>
      </c>
      <c r="B124" t="s">
        <v>136</v>
      </c>
    </row>
    <row r="127" spans="1:2" ht="15.75" x14ac:dyDescent="0.25">
      <c r="B127" s="174" t="s">
        <v>137</v>
      </c>
    </row>
    <row r="129" spans="1:10" ht="25.5" customHeight="1" x14ac:dyDescent="0.2">
      <c r="A129" s="176"/>
      <c r="B129" s="179" t="s">
        <v>18</v>
      </c>
      <c r="C129" s="179" t="s">
        <v>6</v>
      </c>
      <c r="D129" s="180"/>
      <c r="E129" s="180"/>
      <c r="F129" s="181" t="s">
        <v>138</v>
      </c>
      <c r="G129" s="181"/>
      <c r="H129" s="181"/>
      <c r="I129" s="181" t="s">
        <v>31</v>
      </c>
      <c r="J129" s="181" t="s">
        <v>0</v>
      </c>
    </row>
    <row r="130" spans="1:10" ht="36.75" customHeight="1" x14ac:dyDescent="0.2">
      <c r="A130" s="177"/>
      <c r="B130" s="182" t="s">
        <v>139</v>
      </c>
      <c r="C130" s="183" t="s">
        <v>140</v>
      </c>
      <c r="D130" s="184"/>
      <c r="E130" s="184"/>
      <c r="F130" s="190" t="s">
        <v>26</v>
      </c>
      <c r="G130" s="191"/>
      <c r="H130" s="191"/>
      <c r="I130" s="191">
        <f>'SO01 D.1.4.4 Pol'!G8+'SO02 D.1.4.4 P5'!G8+'SO02 D.1.4.4 P7'!G8+'SO02 D.1.4.4 P8'!G8+'SO02 D.1.4.4 P9'!G8+'SO02 D.1.4.4 P10'!G8</f>
        <v>0</v>
      </c>
      <c r="J130" s="188" t="str">
        <f>IF(I186=0,"",I130/I186*100)</f>
        <v/>
      </c>
    </row>
    <row r="131" spans="1:10" ht="36.75" customHeight="1" x14ac:dyDescent="0.2">
      <c r="A131" s="177"/>
      <c r="B131" s="182" t="s">
        <v>141</v>
      </c>
      <c r="C131" s="183" t="s">
        <v>142</v>
      </c>
      <c r="D131" s="184"/>
      <c r="E131" s="184"/>
      <c r="F131" s="190" t="s">
        <v>26</v>
      </c>
      <c r="G131" s="191"/>
      <c r="H131" s="191"/>
      <c r="I131" s="191">
        <f>'SO01 D.1.4.4 Pol'!G15+'SO02 D.1.4.4 P5'!G15+'SO02 D.1.4.4 P7'!G10+'SO02 D.1.4.4 P8'!G10+'SO02 D.1.4.4 P9'!G15+'SO02 D.1.4.4 P10'!G16</f>
        <v>0</v>
      </c>
      <c r="J131" s="188" t="str">
        <f>IF(I186=0,"",I131/I186*100)</f>
        <v/>
      </c>
    </row>
    <row r="132" spans="1:10" ht="36.75" customHeight="1" x14ac:dyDescent="0.2">
      <c r="A132" s="177"/>
      <c r="B132" s="182" t="s">
        <v>143</v>
      </c>
      <c r="C132" s="183" t="s">
        <v>144</v>
      </c>
      <c r="D132" s="184"/>
      <c r="E132" s="184"/>
      <c r="F132" s="190" t="s">
        <v>26</v>
      </c>
      <c r="G132" s="191"/>
      <c r="H132" s="191"/>
      <c r="I132" s="191">
        <f>'SO01 D.1.4.4 Pol'!G31</f>
        <v>0</v>
      </c>
      <c r="J132" s="188" t="str">
        <f>IF(I186=0,"",I132/I186*100)</f>
        <v/>
      </c>
    </row>
    <row r="133" spans="1:10" ht="36.75" customHeight="1" x14ac:dyDescent="0.2">
      <c r="A133" s="177"/>
      <c r="B133" s="182" t="s">
        <v>145</v>
      </c>
      <c r="C133" s="183" t="s">
        <v>146</v>
      </c>
      <c r="D133" s="184"/>
      <c r="E133" s="184"/>
      <c r="F133" s="190" t="s">
        <v>26</v>
      </c>
      <c r="G133" s="191"/>
      <c r="H133" s="191"/>
      <c r="I133" s="191">
        <f>'SO01 D.1.4.4 Pol'!G33+'SO02 D.1.4.4 P5'!G22+'SO02 D.1.4.4 P7'!G12+'SO02 D.1.4.4 P8'!G12+'SO02 D.1.4.4 P9'!G21+'SO02 D.1.4.4 P10'!G29</f>
        <v>0</v>
      </c>
      <c r="J133" s="188" t="str">
        <f>IF(I186=0,"",I133/I186*100)</f>
        <v/>
      </c>
    </row>
    <row r="134" spans="1:10" ht="36.75" customHeight="1" x14ac:dyDescent="0.2">
      <c r="A134" s="177"/>
      <c r="B134" s="182" t="s">
        <v>147</v>
      </c>
      <c r="C134" s="183" t="s">
        <v>148</v>
      </c>
      <c r="D134" s="184"/>
      <c r="E134" s="184"/>
      <c r="F134" s="190" t="s">
        <v>26</v>
      </c>
      <c r="G134" s="191"/>
      <c r="H134" s="191"/>
      <c r="I134" s="191">
        <f>'SO01 D.1.4.4 Pol'!G36+'SO02 D.1.4.4 Pol'!G8+'SO02 D.1.4.4 P1'!G8+'SO02 D.1.4.4 P2'!G8+'SO02 D.1.4.4 P3'!G8+'SO02 D.1.4.4 P4'!G8+'SO02 D.1.4.4 P5'!G25+'SO02 D.1.4.4 P6'!G8+'SO02 D.1.4.4 P7'!G14+'SO02 D.1.4.4 P8'!G14+'SO02 D.1.4.4 P9'!G24+'SO02 D.1.4.4 P10'!G32+'SO02 D.1.4.4 P11'!G8</f>
        <v>0</v>
      </c>
      <c r="J134" s="188" t="str">
        <f>IF(I186=0,"",I134/I186*100)</f>
        <v/>
      </c>
    </row>
    <row r="135" spans="1:10" ht="36.75" customHeight="1" x14ac:dyDescent="0.2">
      <c r="A135" s="177"/>
      <c r="B135" s="182" t="s">
        <v>149</v>
      </c>
      <c r="C135" s="183" t="s">
        <v>150</v>
      </c>
      <c r="D135" s="184"/>
      <c r="E135" s="184"/>
      <c r="F135" s="190" t="s">
        <v>26</v>
      </c>
      <c r="G135" s="191"/>
      <c r="H135" s="191"/>
      <c r="I135" s="191">
        <f>'SO02 D.1.4.3 Pol'!G8</f>
        <v>0</v>
      </c>
      <c r="J135" s="188" t="str">
        <f>IF(I186=0,"",I135/I186*100)</f>
        <v/>
      </c>
    </row>
    <row r="136" spans="1:10" ht="36.75" customHeight="1" x14ac:dyDescent="0.2">
      <c r="A136" s="177"/>
      <c r="B136" s="182" t="s">
        <v>151</v>
      </c>
      <c r="C136" s="183" t="s">
        <v>152</v>
      </c>
      <c r="D136" s="184"/>
      <c r="E136" s="184"/>
      <c r="F136" s="190" t="s">
        <v>26</v>
      </c>
      <c r="G136" s="191"/>
      <c r="H136" s="191"/>
      <c r="I136" s="191">
        <f>'SO02 D.1.4.3 Pol'!G10</f>
        <v>0</v>
      </c>
      <c r="J136" s="188" t="str">
        <f>IF(I186=0,"",I136/I186*100)</f>
        <v/>
      </c>
    </row>
    <row r="137" spans="1:10" ht="36.75" customHeight="1" x14ac:dyDescent="0.2">
      <c r="A137" s="177"/>
      <c r="B137" s="182" t="s">
        <v>153</v>
      </c>
      <c r="C137" s="183" t="s">
        <v>154</v>
      </c>
      <c r="D137" s="184"/>
      <c r="E137" s="184"/>
      <c r="F137" s="190" t="s">
        <v>26</v>
      </c>
      <c r="G137" s="191"/>
      <c r="H137" s="191"/>
      <c r="I137" s="191">
        <f>'SO01 D.1.4.3 Pol'!G8+'SO02 D.1.4.3 Pol'!G12</f>
        <v>0</v>
      </c>
      <c r="J137" s="188" t="str">
        <f>IF(I186=0,"",I137/I186*100)</f>
        <v/>
      </c>
    </row>
    <row r="138" spans="1:10" ht="36.75" customHeight="1" x14ac:dyDescent="0.2">
      <c r="A138" s="177"/>
      <c r="B138" s="182" t="s">
        <v>155</v>
      </c>
      <c r="C138" s="183" t="s">
        <v>156</v>
      </c>
      <c r="D138" s="184"/>
      <c r="E138" s="184"/>
      <c r="F138" s="190" t="s">
        <v>26</v>
      </c>
      <c r="G138" s="191"/>
      <c r="H138" s="191"/>
      <c r="I138" s="191">
        <f>'SO01 D.1.4.3 Pol'!G10+'SO02 D.1.4.3 Pol'!G16</f>
        <v>0</v>
      </c>
      <c r="J138" s="188" t="str">
        <f>IF(I186=0,"",I138/I186*100)</f>
        <v/>
      </c>
    </row>
    <row r="139" spans="1:10" ht="36.75" customHeight="1" x14ac:dyDescent="0.2">
      <c r="A139" s="177"/>
      <c r="B139" s="182" t="s">
        <v>157</v>
      </c>
      <c r="C139" s="183" t="s">
        <v>158</v>
      </c>
      <c r="D139" s="184"/>
      <c r="E139" s="184"/>
      <c r="F139" s="190" t="s">
        <v>26</v>
      </c>
      <c r="G139" s="191"/>
      <c r="H139" s="191"/>
      <c r="I139" s="191">
        <f>'SO01 D.1.4.3 Pol'!G19+'SO02 D.1.4.3 Pol'!G21</f>
        <v>0</v>
      </c>
      <c r="J139" s="188" t="str">
        <f>IF(I186=0,"",I139/I186*100)</f>
        <v/>
      </c>
    </row>
    <row r="140" spans="1:10" ht="36.75" customHeight="1" x14ac:dyDescent="0.2">
      <c r="A140" s="177"/>
      <c r="B140" s="182" t="s">
        <v>159</v>
      </c>
      <c r="C140" s="183" t="s">
        <v>160</v>
      </c>
      <c r="D140" s="184"/>
      <c r="E140" s="184"/>
      <c r="F140" s="190" t="s">
        <v>26</v>
      </c>
      <c r="G140" s="191"/>
      <c r="H140" s="191"/>
      <c r="I140" s="191">
        <f>'SO02 D.1.4.3 Pol'!G24</f>
        <v>0</v>
      </c>
      <c r="J140" s="188" t="str">
        <f>IF(I186=0,"",I140/I186*100)</f>
        <v/>
      </c>
    </row>
    <row r="141" spans="1:10" ht="36.75" customHeight="1" x14ac:dyDescent="0.2">
      <c r="A141" s="177"/>
      <c r="B141" s="182" t="s">
        <v>161</v>
      </c>
      <c r="C141" s="183" t="s">
        <v>162</v>
      </c>
      <c r="D141" s="184"/>
      <c r="E141" s="184"/>
      <c r="F141" s="190" t="s">
        <v>26</v>
      </c>
      <c r="G141" s="191"/>
      <c r="H141" s="191"/>
      <c r="I141" s="191">
        <f>'SO02 D.1.4.3 Pol'!G26</f>
        <v>0</v>
      </c>
      <c r="J141" s="188" t="str">
        <f>IF(I186=0,"",I141/I186*100)</f>
        <v/>
      </c>
    </row>
    <row r="142" spans="1:10" ht="36.75" customHeight="1" x14ac:dyDescent="0.2">
      <c r="A142" s="177"/>
      <c r="B142" s="182" t="s">
        <v>163</v>
      </c>
      <c r="C142" s="183" t="s">
        <v>164</v>
      </c>
      <c r="D142" s="184"/>
      <c r="E142" s="184"/>
      <c r="F142" s="190" t="s">
        <v>26</v>
      </c>
      <c r="G142" s="191"/>
      <c r="H142" s="191"/>
      <c r="I142" s="191">
        <f>'SO01 D.1.4.3 Pol'!G21+'SO02 D.1.4.3 Pol'!G28</f>
        <v>0</v>
      </c>
      <c r="J142" s="188" t="str">
        <f>IF(I186=0,"",I142/I186*100)</f>
        <v/>
      </c>
    </row>
    <row r="143" spans="1:10" ht="36.75" customHeight="1" x14ac:dyDescent="0.2">
      <c r="A143" s="177"/>
      <c r="B143" s="182" t="s">
        <v>165</v>
      </c>
      <c r="C143" s="183" t="s">
        <v>166</v>
      </c>
      <c r="D143" s="184"/>
      <c r="E143" s="184"/>
      <c r="F143" s="190" t="s">
        <v>26</v>
      </c>
      <c r="G143" s="191"/>
      <c r="H143" s="191"/>
      <c r="I143" s="191">
        <f>'SO01 D.1.1 Pol'!G8+'SO02 D.1.1 Pol'!G8</f>
        <v>0</v>
      </c>
      <c r="J143" s="188" t="str">
        <f>IF(I186=0,"",I143/I186*100)</f>
        <v/>
      </c>
    </row>
    <row r="144" spans="1:10" ht="36.75" customHeight="1" x14ac:dyDescent="0.2">
      <c r="A144" s="177"/>
      <c r="B144" s="182" t="s">
        <v>167</v>
      </c>
      <c r="C144" s="183" t="s">
        <v>168</v>
      </c>
      <c r="D144" s="184"/>
      <c r="E144" s="184"/>
      <c r="F144" s="190" t="s">
        <v>26</v>
      </c>
      <c r="G144" s="191"/>
      <c r="H144" s="191"/>
      <c r="I144" s="191">
        <f>'SO01 D.1.1 Pol'!G10+'SO02 D.1.1 Pol'!G10</f>
        <v>0</v>
      </c>
      <c r="J144" s="188" t="str">
        <f>IF(I186=0,"",I144/I186*100)</f>
        <v/>
      </c>
    </row>
    <row r="145" spans="1:10" ht="36.75" customHeight="1" x14ac:dyDescent="0.2">
      <c r="A145" s="177"/>
      <c r="B145" s="182" t="s">
        <v>169</v>
      </c>
      <c r="C145" s="183" t="s">
        <v>170</v>
      </c>
      <c r="D145" s="184"/>
      <c r="E145" s="184"/>
      <c r="F145" s="190" t="s">
        <v>26</v>
      </c>
      <c r="G145" s="191"/>
      <c r="H145" s="191"/>
      <c r="I145" s="191">
        <f>'SO01 D.1.4.4 Pol'!G127+'SO02 D.1.4.4 Pol'!G31+'SO02 D.1.4.4 P1'!G31+'SO02 D.1.4.4 P2'!G31+'SO02 D.1.4.4 P3'!G31+'SO02 D.1.4.4 P4'!G31+'SO02 D.1.4.4 P5'!G101+'SO02 D.1.4.4 P6'!G31+'SO02 D.1.4.4 P7'!G55+'SO02 D.1.4.4 P8'!G55+'SO02 D.1.4.4 P9'!G98+'SO02 D.1.4.4 P10'!G115+'SO02 D.1.4.4 P11'!G36</f>
        <v>0</v>
      </c>
      <c r="J145" s="188" t="str">
        <f>IF(I186=0,"",I145/I186*100)</f>
        <v/>
      </c>
    </row>
    <row r="146" spans="1:10" ht="36.75" customHeight="1" x14ac:dyDescent="0.2">
      <c r="A146" s="177"/>
      <c r="B146" s="182" t="s">
        <v>171</v>
      </c>
      <c r="C146" s="183" t="s">
        <v>172</v>
      </c>
      <c r="D146" s="184"/>
      <c r="E146" s="184"/>
      <c r="F146" s="190" t="s">
        <v>26</v>
      </c>
      <c r="G146" s="191"/>
      <c r="H146" s="191"/>
      <c r="I146" s="191">
        <f>'SO01 D.1.4.4 Pol'!G69+'SO02 D.1.4.4 Pol'!G16+'SO02 D.1.4.4 P1'!G16+'SO02 D.1.4.4 P2'!G16+'SO02 D.1.4.4 P3'!G16+'SO02 D.1.4.4 P4'!G16+'SO02 D.1.4.4 P5'!G52+'SO02 D.1.4.4 P6'!G16+'SO02 D.1.4.4 P7'!G25+'SO02 D.1.4.4 P8'!G25+'SO02 D.1.4.4 P9'!G51+'SO02 D.1.4.4 P10'!G64+'SO02 D.1.4.4 P11'!G26</f>
        <v>0</v>
      </c>
      <c r="J146" s="188" t="str">
        <f>IF(I186=0,"",I146/I186*100)</f>
        <v/>
      </c>
    </row>
    <row r="147" spans="1:10" ht="36.75" customHeight="1" x14ac:dyDescent="0.2">
      <c r="A147" s="177"/>
      <c r="B147" s="182" t="s">
        <v>173</v>
      </c>
      <c r="C147" s="183" t="s">
        <v>174</v>
      </c>
      <c r="D147" s="184"/>
      <c r="E147" s="184"/>
      <c r="F147" s="190" t="s">
        <v>26</v>
      </c>
      <c r="G147" s="191"/>
      <c r="H147" s="191"/>
      <c r="I147" s="191">
        <f>'SO01 D.1.4.4 Pol'!G113+'SO02 D.1.4.4 Pol'!G26+'SO02 D.1.4.4 P1'!G26+'SO02 D.1.4.4 P2'!G26+'SO02 D.1.4.4 P3'!G26+'SO02 D.1.4.4 P4'!G26+'SO02 D.1.4.4 P5'!G88+'SO02 D.1.4.4 P6'!G26+'SO02 D.1.4.4 P7'!G41+'SO02 D.1.4.4 P8'!G41+'SO02 D.1.4.4 P9'!G85+'SO02 D.1.4.4 P10'!G102+'SO02 D.1.4.4 P11'!G34</f>
        <v>0</v>
      </c>
      <c r="J147" s="188" t="str">
        <f>IF(I186=0,"",I147/I186*100)</f>
        <v/>
      </c>
    </row>
    <row r="148" spans="1:10" ht="36.75" customHeight="1" x14ac:dyDescent="0.2">
      <c r="A148" s="177"/>
      <c r="B148" s="182" t="s">
        <v>175</v>
      </c>
      <c r="C148" s="183" t="s">
        <v>176</v>
      </c>
      <c r="D148" s="184"/>
      <c r="E148" s="184"/>
      <c r="F148" s="190" t="s">
        <v>26</v>
      </c>
      <c r="G148" s="191"/>
      <c r="H148" s="191"/>
      <c r="I148" s="191">
        <f>'SO01 D.1.4.4 Pol'!G117+'SO02 D.1.4.4 P5'!G92+'SO02 D.1.4.4 P7'!G45+'SO02 D.1.4.4 P8'!G45+'SO02 D.1.4.4 P9'!G89+'SO02 D.1.4.4 P10'!G106</f>
        <v>0</v>
      </c>
      <c r="J148" s="188" t="str">
        <f>IF(I186=0,"",I148/I186*100)</f>
        <v/>
      </c>
    </row>
    <row r="149" spans="1:10" ht="36.75" customHeight="1" x14ac:dyDescent="0.2">
      <c r="A149" s="177"/>
      <c r="B149" s="182" t="s">
        <v>177</v>
      </c>
      <c r="C149" s="183" t="s">
        <v>178</v>
      </c>
      <c r="D149" s="184"/>
      <c r="E149" s="184"/>
      <c r="F149" s="190" t="s">
        <v>26</v>
      </c>
      <c r="G149" s="191"/>
      <c r="H149" s="191"/>
      <c r="I149" s="191">
        <f>'SO01 D.1.4.4 Pol'!G120+'SO02 D.1.4.4 Pol'!G28+'SO02 D.1.4.4 P1'!G28+'SO02 D.1.4.4 P2'!G28+'SO02 D.1.4.4 P3'!G28+'SO02 D.1.4.4 P4'!G28+'SO02 D.1.4.4 P5'!G94+'SO02 D.1.4.4 P6'!G28+'SO02 D.1.4.4 P7'!G48+'SO02 D.1.4.4 P8'!G48+'SO02 D.1.4.4 P9'!G91+'SO02 D.1.4.4 P10'!G108</f>
        <v>0</v>
      </c>
      <c r="J149" s="188" t="str">
        <f>IF(I186=0,"",I149/I186*100)</f>
        <v/>
      </c>
    </row>
    <row r="150" spans="1:10" ht="36.75" customHeight="1" x14ac:dyDescent="0.2">
      <c r="A150" s="177"/>
      <c r="B150" s="182" t="s">
        <v>179</v>
      </c>
      <c r="C150" s="183" t="s">
        <v>180</v>
      </c>
      <c r="D150" s="184"/>
      <c r="E150" s="184"/>
      <c r="F150" s="190" t="s">
        <v>26</v>
      </c>
      <c r="G150" s="191"/>
      <c r="H150" s="191"/>
      <c r="I150" s="191">
        <f>'SO01 D.1.4.4 Pol'!G130+'SO02 D.1.4.4 Pol'!G33+'SO02 D.1.4.4 P1'!G33+'SO02 D.1.4.4 P2'!G33+'SO02 D.1.4.4 P3'!G33+'SO02 D.1.4.4 P4'!G33+'SO02 D.1.4.4 P5'!G104+'SO02 D.1.4.4 P6'!G33+'SO02 D.1.4.4 P7'!G57+'SO02 D.1.4.4 P8'!G57+'SO02 D.1.4.4 P9'!G101+'SO02 D.1.4.4 P10'!G118+'SO02 D.1.4.4 P11'!G39</f>
        <v>0</v>
      </c>
      <c r="J150" s="188" t="str">
        <f>IF(I186=0,"",I150/I186*100)</f>
        <v/>
      </c>
    </row>
    <row r="151" spans="1:10" ht="36.75" customHeight="1" x14ac:dyDescent="0.2">
      <c r="A151" s="177"/>
      <c r="B151" s="182" t="s">
        <v>181</v>
      </c>
      <c r="C151" s="183" t="s">
        <v>182</v>
      </c>
      <c r="D151" s="184"/>
      <c r="E151" s="184"/>
      <c r="F151" s="190" t="s">
        <v>26</v>
      </c>
      <c r="G151" s="191"/>
      <c r="H151" s="191"/>
      <c r="I151" s="191">
        <f>'SO01 D.1.4.4 Pol'!G134+'SO02 D.1.4.4 P5'!G108+'SO02 D.1.4.4 P7'!G61+'SO02 D.1.4.4 P8'!G61+'SO02 D.1.4.4 P9'!G105+'SO02 D.1.4.4 P10'!G122</f>
        <v>0</v>
      </c>
      <c r="J151" s="188" t="str">
        <f>IF(I186=0,"",I151/I186*100)</f>
        <v/>
      </c>
    </row>
    <row r="152" spans="1:10" ht="36.75" customHeight="1" x14ac:dyDescent="0.2">
      <c r="A152" s="177"/>
      <c r="B152" s="182" t="s">
        <v>183</v>
      </c>
      <c r="C152" s="183" t="s">
        <v>184</v>
      </c>
      <c r="D152" s="184"/>
      <c r="E152" s="184"/>
      <c r="F152" s="190" t="s">
        <v>26</v>
      </c>
      <c r="G152" s="191"/>
      <c r="H152" s="191"/>
      <c r="I152" s="191">
        <f>'SO01 D.1.4.4 Pol'!G141+'SO02 D.1.4.4 Pol'!G35+'SO02 D.1.4.4 P1'!G35+'SO02 D.1.4.4 P2'!G35+'SO02 D.1.4.4 P3'!G35+'SO02 D.1.4.4 P4'!G35+'SO02 D.1.4.4 P5'!G112+'SO02 D.1.4.4 P6'!G35+'SO02 D.1.4.4 P7'!G64+'SO02 D.1.4.4 P8'!G64+'SO02 D.1.4.4 P9'!G109+'SO02 D.1.4.4 P10'!G126</f>
        <v>0</v>
      </c>
      <c r="J152" s="188" t="str">
        <f>IF(I186=0,"",I152/I186*100)</f>
        <v/>
      </c>
    </row>
    <row r="153" spans="1:10" ht="36.75" customHeight="1" x14ac:dyDescent="0.2">
      <c r="A153" s="177"/>
      <c r="B153" s="182" t="s">
        <v>185</v>
      </c>
      <c r="C153" s="183" t="s">
        <v>186</v>
      </c>
      <c r="D153" s="184"/>
      <c r="E153" s="184"/>
      <c r="F153" s="190" t="s">
        <v>26</v>
      </c>
      <c r="G153" s="191"/>
      <c r="H153" s="191"/>
      <c r="I153" s="191">
        <f>'SO01 D.1.1 Pol'!G17+'SO02 D.1.1 Pol'!G17</f>
        <v>0</v>
      </c>
      <c r="J153" s="188" t="str">
        <f>IF(I186=0,"",I153/I186*100)</f>
        <v/>
      </c>
    </row>
    <row r="154" spans="1:10" ht="36.75" customHeight="1" x14ac:dyDescent="0.2">
      <c r="A154" s="177"/>
      <c r="B154" s="182" t="s">
        <v>187</v>
      </c>
      <c r="C154" s="183" t="s">
        <v>188</v>
      </c>
      <c r="D154" s="184"/>
      <c r="E154" s="184"/>
      <c r="F154" s="190" t="s">
        <v>26</v>
      </c>
      <c r="G154" s="191"/>
      <c r="H154" s="191"/>
      <c r="I154" s="191">
        <f>'SO03 D.1.4.1 Pol'!G8</f>
        <v>0</v>
      </c>
      <c r="J154" s="188" t="str">
        <f>IF(I186=0,"",I154/I186*100)</f>
        <v/>
      </c>
    </row>
    <row r="155" spans="1:10" ht="36.75" customHeight="1" x14ac:dyDescent="0.2">
      <c r="A155" s="177"/>
      <c r="B155" s="182" t="s">
        <v>189</v>
      </c>
      <c r="C155" s="183" t="s">
        <v>190</v>
      </c>
      <c r="D155" s="184"/>
      <c r="E155" s="184"/>
      <c r="F155" s="190" t="s">
        <v>26</v>
      </c>
      <c r="G155" s="191"/>
      <c r="H155" s="191"/>
      <c r="I155" s="191">
        <f>'SO01 D.1.1 Pol'!G25+'SO02 D.1.1 Pol'!G25</f>
        <v>0</v>
      </c>
      <c r="J155" s="188" t="str">
        <f>IF(I186=0,"",I155/I186*100)</f>
        <v/>
      </c>
    </row>
    <row r="156" spans="1:10" ht="36.75" customHeight="1" x14ac:dyDescent="0.2">
      <c r="A156" s="177"/>
      <c r="B156" s="182" t="s">
        <v>191</v>
      </c>
      <c r="C156" s="183" t="s">
        <v>192</v>
      </c>
      <c r="D156" s="184"/>
      <c r="E156" s="184"/>
      <c r="F156" s="190" t="s">
        <v>26</v>
      </c>
      <c r="G156" s="191"/>
      <c r="H156" s="191"/>
      <c r="I156" s="191">
        <f>'SO01 D.1.1 Pol'!G27+'SO02 D.1.1 Pol'!G34</f>
        <v>0</v>
      </c>
      <c r="J156" s="188" t="str">
        <f>IF(I186=0,"",I156/I186*100)</f>
        <v/>
      </c>
    </row>
    <row r="157" spans="1:10" ht="36.75" customHeight="1" x14ac:dyDescent="0.2">
      <c r="A157" s="177"/>
      <c r="B157" s="182" t="s">
        <v>193</v>
      </c>
      <c r="C157" s="183" t="s">
        <v>194</v>
      </c>
      <c r="D157" s="184"/>
      <c r="E157" s="184"/>
      <c r="F157" s="190" t="s">
        <v>26</v>
      </c>
      <c r="G157" s="191"/>
      <c r="H157" s="191"/>
      <c r="I157" s="191">
        <f>'SO01 D.1.4.1 Pol'!G8+'SO02 D.1.4.1 Pol'!G8+'SO02 D.1.4.1 P1'!G8+'SO02 D.1.4.1 P2'!G8+'SO02 D.1.4.1 P3'!G8+'SO02 D.1.4.1 P4'!G8+'SO02 D.1.4.1 P5'!G8+'SO02 D.1.4.1 P6'!G8+'SO02 D.1.4.1 P7'!G8+'SO02 D.1.4.1 P8'!G8+'SO02 D.1.4.1 P9'!G8+'SO02 D.1.4.1 P10'!G8+'SO02 D.1.4.1 P11'!G8+'SO02 D.1.4.1 P12'!G8</f>
        <v>0</v>
      </c>
      <c r="J157" s="188" t="str">
        <f>IF(I186=0,"",I157/I186*100)</f>
        <v/>
      </c>
    </row>
    <row r="158" spans="1:10" ht="36.75" customHeight="1" x14ac:dyDescent="0.2">
      <c r="A158" s="177"/>
      <c r="B158" s="182" t="s">
        <v>195</v>
      </c>
      <c r="C158" s="183" t="s">
        <v>196</v>
      </c>
      <c r="D158" s="184"/>
      <c r="E158" s="184"/>
      <c r="F158" s="190" t="s">
        <v>26</v>
      </c>
      <c r="G158" s="191"/>
      <c r="H158" s="191"/>
      <c r="I158" s="191">
        <f>'SO01 D.1.1 Pol'!G30+'SO02 D.1.1 Pol'!G37</f>
        <v>0</v>
      </c>
      <c r="J158" s="188" t="str">
        <f>IF(I186=0,"",I158/I186*100)</f>
        <v/>
      </c>
    </row>
    <row r="159" spans="1:10" ht="36.75" customHeight="1" x14ac:dyDescent="0.2">
      <c r="A159" s="177"/>
      <c r="B159" s="182" t="s">
        <v>197</v>
      </c>
      <c r="C159" s="183" t="s">
        <v>198</v>
      </c>
      <c r="D159" s="184"/>
      <c r="E159" s="184"/>
      <c r="F159" s="190" t="s">
        <v>26</v>
      </c>
      <c r="G159" s="191"/>
      <c r="H159" s="191"/>
      <c r="I159" s="191">
        <f>'SO01 D.1.1 Pol'!G32+'SO02 D.1.1 Pol'!G39</f>
        <v>0</v>
      </c>
      <c r="J159" s="188" t="str">
        <f>IF(I186=0,"",I159/I186*100)</f>
        <v/>
      </c>
    </row>
    <row r="160" spans="1:10" ht="36.75" customHeight="1" x14ac:dyDescent="0.2">
      <c r="A160" s="177"/>
      <c r="B160" s="182" t="s">
        <v>199</v>
      </c>
      <c r="C160" s="183" t="s">
        <v>200</v>
      </c>
      <c r="D160" s="184"/>
      <c r="E160" s="184"/>
      <c r="F160" s="190" t="s">
        <v>26</v>
      </c>
      <c r="G160" s="191"/>
      <c r="H160" s="191"/>
      <c r="I160" s="191">
        <f>'SO01 D.1.1 Pol'!G35+'SO02 D.1.1 Pol'!G42</f>
        <v>0</v>
      </c>
      <c r="J160" s="188" t="str">
        <f>IF(I186=0,"",I160/I186*100)</f>
        <v/>
      </c>
    </row>
    <row r="161" spans="1:10" ht="36.75" customHeight="1" x14ac:dyDescent="0.2">
      <c r="A161" s="177"/>
      <c r="B161" s="182" t="s">
        <v>201</v>
      </c>
      <c r="C161" s="183" t="s">
        <v>202</v>
      </c>
      <c r="D161" s="184"/>
      <c r="E161" s="184"/>
      <c r="F161" s="190" t="s">
        <v>26</v>
      </c>
      <c r="G161" s="191"/>
      <c r="H161" s="191"/>
      <c r="I161" s="191">
        <f>'SO01 D.1.1 Pol'!G58+'SO02 D.1.1 Pol'!G57</f>
        <v>0</v>
      </c>
      <c r="J161" s="188" t="str">
        <f>IF(I186=0,"",I161/I186*100)</f>
        <v/>
      </c>
    </row>
    <row r="162" spans="1:10" ht="36.75" customHeight="1" x14ac:dyDescent="0.2">
      <c r="A162" s="177"/>
      <c r="B162" s="182" t="s">
        <v>203</v>
      </c>
      <c r="C162" s="183" t="s">
        <v>204</v>
      </c>
      <c r="D162" s="184"/>
      <c r="E162" s="184"/>
      <c r="F162" s="190" t="s">
        <v>26</v>
      </c>
      <c r="G162" s="191"/>
      <c r="H162" s="191"/>
      <c r="I162" s="191">
        <f>'SO03 D.1.4.1 Pol'!G10</f>
        <v>0</v>
      </c>
      <c r="J162" s="188" t="str">
        <f>IF(I186=0,"",I162/I186*100)</f>
        <v/>
      </c>
    </row>
    <row r="163" spans="1:10" ht="36.75" customHeight="1" x14ac:dyDescent="0.2">
      <c r="A163" s="177"/>
      <c r="B163" s="182" t="s">
        <v>203</v>
      </c>
      <c r="C163" s="183" t="s">
        <v>205</v>
      </c>
      <c r="D163" s="184"/>
      <c r="E163" s="184"/>
      <c r="F163" s="190" t="s">
        <v>26</v>
      </c>
      <c r="G163" s="191"/>
      <c r="H163" s="191"/>
      <c r="I163" s="191">
        <f>'SO01 D.1.1 Pol'!G60+'SO02 D.1.1 Pol'!G59</f>
        <v>0</v>
      </c>
      <c r="J163" s="188" t="str">
        <f>IF(I186=0,"",I163/I186*100)</f>
        <v/>
      </c>
    </row>
    <row r="164" spans="1:10" ht="36.75" customHeight="1" x14ac:dyDescent="0.2">
      <c r="A164" s="177"/>
      <c r="B164" s="182" t="s">
        <v>206</v>
      </c>
      <c r="C164" s="183" t="s">
        <v>207</v>
      </c>
      <c r="D164" s="184"/>
      <c r="E164" s="184"/>
      <c r="F164" s="190" t="s">
        <v>26</v>
      </c>
      <c r="G164" s="191"/>
      <c r="H164" s="191"/>
      <c r="I164" s="191">
        <f>'SO01 D.1.1 Pol'!G62+'SO02 D.1.1 Pol'!G61+'SO03 D.1.4.1 Pol'!G12</f>
        <v>0</v>
      </c>
      <c r="J164" s="188" t="str">
        <f>IF(I186=0,"",I164/I186*100)</f>
        <v/>
      </c>
    </row>
    <row r="165" spans="1:10" ht="36.75" customHeight="1" x14ac:dyDescent="0.2">
      <c r="A165" s="177"/>
      <c r="B165" s="182" t="s">
        <v>208</v>
      </c>
      <c r="C165" s="183" t="s">
        <v>209</v>
      </c>
      <c r="D165" s="184"/>
      <c r="E165" s="184"/>
      <c r="F165" s="190" t="s">
        <v>26</v>
      </c>
      <c r="G165" s="191"/>
      <c r="H165" s="191"/>
      <c r="I165" s="191">
        <f>'SO01 D.1.1 Pol'!G66+'SO02 D.1.1 Pol'!G66</f>
        <v>0</v>
      </c>
      <c r="J165" s="188" t="str">
        <f>IF(I186=0,"",I165/I186*100)</f>
        <v/>
      </c>
    </row>
    <row r="166" spans="1:10" ht="36.75" customHeight="1" x14ac:dyDescent="0.2">
      <c r="A166" s="177"/>
      <c r="B166" s="182" t="s">
        <v>210</v>
      </c>
      <c r="C166" s="183" t="s">
        <v>211</v>
      </c>
      <c r="D166" s="184"/>
      <c r="E166" s="184"/>
      <c r="F166" s="190" t="s">
        <v>26</v>
      </c>
      <c r="G166" s="191"/>
      <c r="H166" s="191"/>
      <c r="I166" s="191">
        <f>'SO03 D.1.4.1 Pol'!G18</f>
        <v>0</v>
      </c>
      <c r="J166" s="188" t="str">
        <f>IF(I186=0,"",I166/I186*100)</f>
        <v/>
      </c>
    </row>
    <row r="167" spans="1:10" ht="36.75" customHeight="1" x14ac:dyDescent="0.2">
      <c r="A167" s="177"/>
      <c r="B167" s="182" t="s">
        <v>212</v>
      </c>
      <c r="C167" s="183" t="s">
        <v>213</v>
      </c>
      <c r="D167" s="184"/>
      <c r="E167" s="184"/>
      <c r="F167" s="190" t="s">
        <v>26</v>
      </c>
      <c r="G167" s="191"/>
      <c r="H167" s="191"/>
      <c r="I167" s="191">
        <f>'SO01 D.1.4.2 Pol'!G8</f>
        <v>0</v>
      </c>
      <c r="J167" s="188" t="str">
        <f>IF(I186=0,"",I167/I186*100)</f>
        <v/>
      </c>
    </row>
    <row r="168" spans="1:10" ht="36.75" customHeight="1" x14ac:dyDescent="0.2">
      <c r="A168" s="177"/>
      <c r="B168" s="182" t="s">
        <v>214</v>
      </c>
      <c r="C168" s="183" t="s">
        <v>215</v>
      </c>
      <c r="D168" s="184"/>
      <c r="E168" s="184"/>
      <c r="F168" s="190" t="s">
        <v>26</v>
      </c>
      <c r="G168" s="191"/>
      <c r="H168" s="191"/>
      <c r="I168" s="191">
        <f>'SO01 D.1.1 Pol'!G70+'SO02 D.1.1 Pol'!G70</f>
        <v>0</v>
      </c>
      <c r="J168" s="188" t="str">
        <f>IF(I186=0,"",I168/I186*100)</f>
        <v/>
      </c>
    </row>
    <row r="169" spans="1:10" ht="36.75" customHeight="1" x14ac:dyDescent="0.2">
      <c r="A169" s="177"/>
      <c r="B169" s="182" t="s">
        <v>216</v>
      </c>
      <c r="C169" s="183" t="s">
        <v>217</v>
      </c>
      <c r="D169" s="184"/>
      <c r="E169" s="184"/>
      <c r="F169" s="190" t="s">
        <v>26</v>
      </c>
      <c r="G169" s="191"/>
      <c r="H169" s="191"/>
      <c r="I169" s="191">
        <f>'SO01 D.1.1 Pol'!G72+'SO02 D.1.1 Pol'!G72</f>
        <v>0</v>
      </c>
      <c r="J169" s="188" t="str">
        <f>IF(I186=0,"",I169/I186*100)</f>
        <v/>
      </c>
    </row>
    <row r="170" spans="1:10" ht="36.75" customHeight="1" x14ac:dyDescent="0.2">
      <c r="A170" s="177"/>
      <c r="B170" s="182" t="s">
        <v>218</v>
      </c>
      <c r="C170" s="183" t="s">
        <v>219</v>
      </c>
      <c r="D170" s="184"/>
      <c r="E170" s="184"/>
      <c r="F170" s="190" t="s">
        <v>27</v>
      </c>
      <c r="G170" s="191"/>
      <c r="H170" s="191"/>
      <c r="I170" s="191">
        <f>'SO01 D.1.1 Pol'!G41+'SO02 D.1.1 Pol'!G44</f>
        <v>0</v>
      </c>
      <c r="J170" s="188" t="str">
        <f>IF(I186=0,"",I170/I186*100)</f>
        <v/>
      </c>
    </row>
    <row r="171" spans="1:10" ht="36.75" customHeight="1" x14ac:dyDescent="0.2">
      <c r="A171" s="177"/>
      <c r="B171" s="182" t="s">
        <v>220</v>
      </c>
      <c r="C171" s="183" t="s">
        <v>221</v>
      </c>
      <c r="D171" s="184"/>
      <c r="E171" s="184"/>
      <c r="F171" s="190" t="s">
        <v>27</v>
      </c>
      <c r="G171" s="191"/>
      <c r="H171" s="191"/>
      <c r="I171" s="191">
        <f>'SO01 D.1.4.1 Pol'!G13+'SO02 D.1.4.1 P2'!G10+'SO02 D.1.4.1 P3'!G10+'SO02 D.1.4.1 P4'!G10+'SO02 D.1.4.1 P7'!G10+'SO02 D.1.4.1 P9'!G10+'SO02 D.1.4.1 P10'!G10+'SO02 D.1.4.1 P11'!G10+'SO02 D.1.4.1 P12'!G10+'SO02 D.2.1 Pol'!G8+'SO03 D.1.4.1 P1'!G8</f>
        <v>0</v>
      </c>
      <c r="J171" s="188" t="str">
        <f>IF(I186=0,"",I171/I186*100)</f>
        <v/>
      </c>
    </row>
    <row r="172" spans="1:10" ht="36.75" customHeight="1" x14ac:dyDescent="0.2">
      <c r="A172" s="177"/>
      <c r="B172" s="182" t="s">
        <v>222</v>
      </c>
      <c r="C172" s="183" t="s">
        <v>223</v>
      </c>
      <c r="D172" s="184"/>
      <c r="E172" s="184"/>
      <c r="F172" s="190" t="s">
        <v>27</v>
      </c>
      <c r="G172" s="191"/>
      <c r="H172" s="191"/>
      <c r="I172" s="191">
        <f>'SO01 D.1.1 Pol'!G52</f>
        <v>0</v>
      </c>
      <c r="J172" s="188" t="str">
        <f>IF(I186=0,"",I172/I186*100)</f>
        <v/>
      </c>
    </row>
    <row r="173" spans="1:10" ht="36.75" customHeight="1" x14ac:dyDescent="0.2">
      <c r="A173" s="177"/>
      <c r="B173" s="182" t="s">
        <v>224</v>
      </c>
      <c r="C173" s="183" t="s">
        <v>225</v>
      </c>
      <c r="D173" s="184"/>
      <c r="E173" s="184"/>
      <c r="F173" s="190" t="s">
        <v>27</v>
      </c>
      <c r="G173" s="191"/>
      <c r="H173" s="191"/>
      <c r="I173" s="191">
        <f>'SO01 D.1.4.2 Pol'!G10+'SO02 D.1.4.2 Pol'!G8</f>
        <v>0</v>
      </c>
      <c r="J173" s="188" t="str">
        <f>IF(I186=0,"",I173/I186*100)</f>
        <v/>
      </c>
    </row>
    <row r="174" spans="1:10" ht="36.75" customHeight="1" x14ac:dyDescent="0.2">
      <c r="A174" s="177"/>
      <c r="B174" s="182" t="s">
        <v>226</v>
      </c>
      <c r="C174" s="183" t="s">
        <v>227</v>
      </c>
      <c r="D174" s="184"/>
      <c r="E174" s="184"/>
      <c r="F174" s="190" t="s">
        <v>27</v>
      </c>
      <c r="G174" s="191"/>
      <c r="H174" s="191"/>
      <c r="I174" s="191">
        <f>'SO02 D.2.1 Pol'!G35</f>
        <v>0</v>
      </c>
      <c r="J174" s="188" t="str">
        <f>IF(I186=0,"",I174/I186*100)</f>
        <v/>
      </c>
    </row>
    <row r="175" spans="1:10" ht="36.75" customHeight="1" x14ac:dyDescent="0.2">
      <c r="A175" s="177"/>
      <c r="B175" s="182" t="s">
        <v>228</v>
      </c>
      <c r="C175" s="183" t="s">
        <v>229</v>
      </c>
      <c r="D175" s="184"/>
      <c r="E175" s="184"/>
      <c r="F175" s="190" t="s">
        <v>27</v>
      </c>
      <c r="G175" s="191"/>
      <c r="H175" s="191"/>
      <c r="I175" s="191">
        <f>'SO01 D.1.4.1 Pol'!G64</f>
        <v>0</v>
      </c>
      <c r="J175" s="188" t="str">
        <f>IF(I186=0,"",I175/I186*100)</f>
        <v/>
      </c>
    </row>
    <row r="176" spans="1:10" ht="36.75" customHeight="1" x14ac:dyDescent="0.2">
      <c r="A176" s="177"/>
      <c r="B176" s="182" t="s">
        <v>230</v>
      </c>
      <c r="C176" s="183" t="s">
        <v>231</v>
      </c>
      <c r="D176" s="184"/>
      <c r="E176" s="184"/>
      <c r="F176" s="190" t="s">
        <v>27</v>
      </c>
      <c r="G176" s="191"/>
      <c r="H176" s="191"/>
      <c r="I176" s="191">
        <f>'SO01 D.1.4.1 Pol'!G118+'SO02 D.1.4.1 P11'!G34+'SO02 D.1.4.1 P12'!G24</f>
        <v>0</v>
      </c>
      <c r="J176" s="188" t="str">
        <f>IF(I186=0,"",I176/I186*100)</f>
        <v/>
      </c>
    </row>
    <row r="177" spans="1:10" ht="36.75" customHeight="1" x14ac:dyDescent="0.2">
      <c r="A177" s="177"/>
      <c r="B177" s="182" t="s">
        <v>232</v>
      </c>
      <c r="C177" s="183" t="s">
        <v>233</v>
      </c>
      <c r="D177" s="184"/>
      <c r="E177" s="184"/>
      <c r="F177" s="190" t="s">
        <v>27</v>
      </c>
      <c r="G177" s="191"/>
      <c r="H177" s="191"/>
      <c r="I177" s="191">
        <f>'SO01 D.1.4.1 Pol'!G167+'SO02 D.1.4.1 P2'!G13+'SO02 D.1.4.1 P3'!G13+'SO02 D.1.4.1 P4'!G13+'SO02 D.1.4.1 P7'!G20+'SO02 D.1.4.1 P9'!G20+'SO02 D.1.4.1 P10'!G21+'SO02 D.1.4.1 P11'!G40+'SO02 D.1.4.1 P12'!G29+'SO02 D.1.4.2 Pol'!G26+'SO02 D.2.1 Pol'!G54</f>
        <v>0</v>
      </c>
      <c r="J177" s="188" t="str">
        <f>IF(I186=0,"",I177/I186*100)</f>
        <v/>
      </c>
    </row>
    <row r="178" spans="1:10" ht="36.75" customHeight="1" x14ac:dyDescent="0.2">
      <c r="A178" s="177"/>
      <c r="B178" s="182" t="s">
        <v>234</v>
      </c>
      <c r="C178" s="183" t="s">
        <v>235</v>
      </c>
      <c r="D178" s="184"/>
      <c r="E178" s="184"/>
      <c r="F178" s="190" t="s">
        <v>27</v>
      </c>
      <c r="G178" s="191"/>
      <c r="H178" s="191"/>
      <c r="I178" s="191">
        <f>'SO01 D.1.4.1 Pol'!G205+'SO02 D.1.4.1 Pol'!G10+'SO02 D.1.4.1 P1'!G10+'SO02 D.1.4.1 P2'!G19+'SO02 D.1.4.1 P3'!G19+'SO02 D.1.4.1 P4'!G19+'SO02 D.1.4.1 P5'!G10+'SO02 D.1.4.1 P6'!G10+'SO02 D.1.4.1 P7'!G29+'SO02 D.1.4.1 P8'!G10+'SO02 D.1.4.1 P9'!G29+'SO02 D.1.4.1 P10'!G33+'SO02 D.1.4.1 P11'!G56+'SO02 D.1.4.1 P12'!G40+'SO02 D.2.1 Pol'!G70</f>
        <v>0</v>
      </c>
      <c r="J178" s="188" t="str">
        <f>IF(I186=0,"",I178/I186*100)</f>
        <v/>
      </c>
    </row>
    <row r="179" spans="1:10" ht="36.75" customHeight="1" x14ac:dyDescent="0.2">
      <c r="A179" s="177"/>
      <c r="B179" s="182" t="s">
        <v>236</v>
      </c>
      <c r="C179" s="183" t="s">
        <v>237</v>
      </c>
      <c r="D179" s="184"/>
      <c r="E179" s="184"/>
      <c r="F179" s="190" t="s">
        <v>27</v>
      </c>
      <c r="G179" s="191"/>
      <c r="H179" s="191"/>
      <c r="I179" s="191">
        <f>'SO02 D.2.1 Pol'!G109</f>
        <v>0</v>
      </c>
      <c r="J179" s="188" t="str">
        <f>IF(I186=0,"",I179/I186*100)</f>
        <v/>
      </c>
    </row>
    <row r="180" spans="1:10" ht="36.75" customHeight="1" x14ac:dyDescent="0.2">
      <c r="A180" s="177"/>
      <c r="B180" s="182" t="s">
        <v>238</v>
      </c>
      <c r="C180" s="183" t="s">
        <v>239</v>
      </c>
      <c r="D180" s="184"/>
      <c r="E180" s="184"/>
      <c r="F180" s="190" t="s">
        <v>27</v>
      </c>
      <c r="G180" s="191"/>
      <c r="H180" s="191"/>
      <c r="I180" s="191">
        <f>'SO01 D.1.4.1 Pol'!G288+'SO01 D.1.4.2 Pol'!G30+'SO02 D.1.4.1 P2'!G30+'SO02 D.1.4.1 P3'!G30+'SO02 D.1.4.1 P4'!G42+'SO02 D.1.4.1 P7'!G54+'SO02 D.1.4.1 P9'!G49+'SO02 D.1.4.1 P10'!G55+'SO02 D.1.4.1 P11'!G103+'SO02 D.1.4.1 P12'!G77+'SO02 D.1.4.2 Pol'!G58+'SO02 D.2.1 Pol'!G156+'SO03 D.1.4.1 P1'!G32</f>
        <v>0</v>
      </c>
      <c r="J180" s="188" t="str">
        <f>IF(I186=0,"",I180/I186*100)</f>
        <v/>
      </c>
    </row>
    <row r="181" spans="1:10" ht="36.75" customHeight="1" x14ac:dyDescent="0.2">
      <c r="A181" s="177"/>
      <c r="B181" s="182" t="s">
        <v>240</v>
      </c>
      <c r="C181" s="183" t="s">
        <v>241</v>
      </c>
      <c r="D181" s="184"/>
      <c r="E181" s="184"/>
      <c r="F181" s="190" t="s">
        <v>27</v>
      </c>
      <c r="G181" s="191"/>
      <c r="H181" s="191"/>
      <c r="I181" s="191">
        <f>'SO01 D.1.1 Pol'!G55+'SO02 D.1.1 Pol'!G54</f>
        <v>0</v>
      </c>
      <c r="J181" s="188" t="str">
        <f>IF(I186=0,"",I181/I186*100)</f>
        <v/>
      </c>
    </row>
    <row r="182" spans="1:10" ht="36.75" customHeight="1" x14ac:dyDescent="0.2">
      <c r="A182" s="177"/>
      <c r="B182" s="182" t="s">
        <v>242</v>
      </c>
      <c r="C182" s="183" t="s">
        <v>243</v>
      </c>
      <c r="D182" s="184"/>
      <c r="E182" s="184"/>
      <c r="F182" s="190" t="s">
        <v>28</v>
      </c>
      <c r="G182" s="191"/>
      <c r="H182" s="191"/>
      <c r="I182" s="191">
        <f>'SO03 D.1.4.1 P1'!G40</f>
        <v>0</v>
      </c>
      <c r="J182" s="188" t="str">
        <f>IF(I186=0,"",I182/I186*100)</f>
        <v/>
      </c>
    </row>
    <row r="183" spans="1:10" ht="36.75" customHeight="1" x14ac:dyDescent="0.2">
      <c r="A183" s="177"/>
      <c r="B183" s="182" t="s">
        <v>244</v>
      </c>
      <c r="C183" s="183" t="s">
        <v>245</v>
      </c>
      <c r="D183" s="184"/>
      <c r="E183" s="184"/>
      <c r="F183" s="190" t="s">
        <v>246</v>
      </c>
      <c r="G183" s="191"/>
      <c r="H183" s="191"/>
      <c r="I183" s="191">
        <f>'SO03 D.1.4.1 Pol'!G20</f>
        <v>0</v>
      </c>
      <c r="J183" s="188" t="str">
        <f>IF(I186=0,"",I183/I186*100)</f>
        <v/>
      </c>
    </row>
    <row r="184" spans="1:10" ht="36.75" customHeight="1" x14ac:dyDescent="0.2">
      <c r="A184" s="177"/>
      <c r="B184" s="182" t="s">
        <v>247</v>
      </c>
      <c r="C184" s="183" t="s">
        <v>29</v>
      </c>
      <c r="D184" s="184"/>
      <c r="E184" s="184"/>
      <c r="F184" s="190" t="s">
        <v>247</v>
      </c>
      <c r="G184" s="191"/>
      <c r="H184" s="191"/>
      <c r="I184" s="191">
        <f>'SO01 D.1.4.1 Pol'!G292+'SO01 D.1.4.2 Pol'!G32+'SO01 D.1.4.3 Pol'!G29+'SO02 D.1.4.1 Pol'!G15+'SO02 D.1.4.1 P1'!G14+'SO02 D.1.4.1 P2'!G33+'SO02 D.1.4.1 P3'!G33+'SO02 D.1.4.1 P4'!G30+'SO02 D.1.4.1 P5'!G16+'SO02 D.1.4.1 P6'!G19+'SO02 D.1.4.1 P7'!G57+'SO02 D.1.4.1 P8'!G18+'SO02 D.1.4.1 P9'!G52+'SO02 D.1.4.1 P10'!G58+'SO02 D.1.4.1 P11'!G106+'SO02 D.1.4.1 P12'!G80+'SO02 D.1.4.2 Pol'!G60+'SO02 D.1.4.3 Pol'!G36+'SO02 D.2.1 Pol'!G160+'SO03 D.1.4.1 Pol'!G25+'SO03 D.1.4.1 P1'!G159+'VRN VRN Pol'!G8</f>
        <v>0</v>
      </c>
      <c r="J184" s="188" t="str">
        <f>IF(I186=0,"",I184/I186*100)</f>
        <v/>
      </c>
    </row>
    <row r="185" spans="1:10" ht="36.75" customHeight="1" x14ac:dyDescent="0.2">
      <c r="A185" s="177"/>
      <c r="B185" s="182" t="s">
        <v>248</v>
      </c>
      <c r="C185" s="183" t="s">
        <v>30</v>
      </c>
      <c r="D185" s="184"/>
      <c r="E185" s="184"/>
      <c r="F185" s="190" t="s">
        <v>248</v>
      </c>
      <c r="G185" s="191"/>
      <c r="H185" s="191"/>
      <c r="I185" s="191">
        <f>'SO01 D.1.4.1 Pol'!G313+'SO01 D.1.4.2 Pol'!G42+'SO02 D.1.4.1 Pol'!G23+'SO02 D.1.4.1 P1'!G22+'SO02 D.1.4.1 P2'!G41+'SO02 D.1.4.1 P3'!G41+'SO02 D.1.4.1 P4'!G38+'SO02 D.1.4.1 P5'!G24+'SO02 D.1.4.1 P6'!G27+'SO02 D.1.4.1 P7'!G68+'SO02 D.1.4.1 P8'!G26+'SO02 D.1.4.1 P9'!G63+'SO02 D.1.4.1 P10'!G69+'SO02 D.1.4.1 P11'!G117+'SO02 D.1.4.1 P12'!G94+'SO02 D.1.4.2 Pol'!G69+'SO02 D.2.1 Pol'!G175+'SO03 D.1.4.1 Pol'!G31+'VRN VRN Pol'!G14</f>
        <v>0</v>
      </c>
      <c r="J185" s="188" t="str">
        <f>IF(I186=0,"",I185/I186*100)</f>
        <v/>
      </c>
    </row>
    <row r="186" spans="1:10" ht="25.5" customHeight="1" x14ac:dyDescent="0.2">
      <c r="A186" s="178"/>
      <c r="B186" s="185" t="s">
        <v>1</v>
      </c>
      <c r="C186" s="186"/>
      <c r="D186" s="187"/>
      <c r="E186" s="187"/>
      <c r="F186" s="192"/>
      <c r="G186" s="193"/>
      <c r="H186" s="193"/>
      <c r="I186" s="193">
        <f>SUM(I130:I185)</f>
        <v>0</v>
      </c>
      <c r="J186" s="189">
        <f>SUM(J130:J185)</f>
        <v>0</v>
      </c>
    </row>
    <row r="187" spans="1:10" x14ac:dyDescent="0.2">
      <c r="F187" s="133"/>
      <c r="G187" s="133"/>
      <c r="H187" s="133"/>
      <c r="I187" s="133"/>
      <c r="J187" s="134"/>
    </row>
    <row r="188" spans="1:10" x14ac:dyDescent="0.2">
      <c r="F188" s="133"/>
      <c r="G188" s="133"/>
      <c r="H188" s="133"/>
      <c r="I188" s="133"/>
      <c r="J188" s="134"/>
    </row>
    <row r="189" spans="1:10" x14ac:dyDescent="0.2">
      <c r="F189" s="133"/>
      <c r="G189" s="133"/>
      <c r="H189" s="133"/>
      <c r="I189" s="133"/>
      <c r="J189" s="13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0">
    <mergeCell ref="C182:E182"/>
    <mergeCell ref="C183:E183"/>
    <mergeCell ref="C184:E184"/>
    <mergeCell ref="C185:E185"/>
    <mergeCell ref="C177:E177"/>
    <mergeCell ref="C178:E178"/>
    <mergeCell ref="C179:E179"/>
    <mergeCell ref="C180:E180"/>
    <mergeCell ref="C181:E181"/>
    <mergeCell ref="C172:E172"/>
    <mergeCell ref="C173:E173"/>
    <mergeCell ref="C174:E174"/>
    <mergeCell ref="C175:E175"/>
    <mergeCell ref="C176:E176"/>
    <mergeCell ref="C167:E167"/>
    <mergeCell ref="C168:E168"/>
    <mergeCell ref="C169:E169"/>
    <mergeCell ref="C170:E170"/>
    <mergeCell ref="C171:E171"/>
    <mergeCell ref="C162:E162"/>
    <mergeCell ref="C163:E163"/>
    <mergeCell ref="C164:E164"/>
    <mergeCell ref="C165:E165"/>
    <mergeCell ref="C166:E166"/>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79:E79"/>
    <mergeCell ref="C80:E80"/>
    <mergeCell ref="B81:E81"/>
    <mergeCell ref="C130:E130"/>
    <mergeCell ref="C131:E131"/>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7</v>
      </c>
      <c r="B1" s="107"/>
      <c r="C1" s="108"/>
      <c r="D1" s="107"/>
      <c r="E1" s="107"/>
      <c r="F1" s="107"/>
      <c r="G1" s="107"/>
    </row>
    <row r="2" spans="1:7" ht="24.95" customHeight="1" x14ac:dyDescent="0.2">
      <c r="A2" s="50" t="s">
        <v>8</v>
      </c>
      <c r="B2" s="49"/>
      <c r="C2" s="109"/>
      <c r="D2" s="109"/>
      <c r="E2" s="109"/>
      <c r="F2" s="109"/>
      <c r="G2" s="110"/>
    </row>
    <row r="3" spans="1:7" ht="24.95" customHeight="1" x14ac:dyDescent="0.2">
      <c r="A3" s="50" t="s">
        <v>9</v>
      </c>
      <c r="B3" s="49"/>
      <c r="C3" s="109"/>
      <c r="D3" s="109"/>
      <c r="E3" s="109"/>
      <c r="F3" s="109"/>
      <c r="G3" s="110"/>
    </row>
    <row r="4" spans="1:7" ht="24.95" customHeight="1" x14ac:dyDescent="0.2">
      <c r="A4" s="50" t="s">
        <v>10</v>
      </c>
      <c r="B4" s="49"/>
      <c r="C4" s="109"/>
      <c r="D4" s="109"/>
      <c r="E4" s="109"/>
      <c r="F4" s="109"/>
      <c r="G4" s="110"/>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F75A-D80E-454C-8A5D-7117E882B294}">
  <sheetPr>
    <outlinePr summaryBelow="0"/>
  </sheetPr>
  <dimension ref="A1:BH5000"/>
  <sheetViews>
    <sheetView workbookViewId="0">
      <pane ySplit="7" topLeftCell="A26" activePane="bottomLeft" state="frozen"/>
      <selection pane="bottomLeft" activeCell="G15" sqref="G15"/>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46</v>
      </c>
      <c r="C3" s="199" t="s">
        <v>47</v>
      </c>
      <c r="D3" s="197"/>
      <c r="E3" s="197"/>
      <c r="F3" s="197"/>
      <c r="G3" s="198"/>
      <c r="AC3" s="175" t="s">
        <v>250</v>
      </c>
      <c r="AG3" t="s">
        <v>251</v>
      </c>
    </row>
    <row r="4" spans="1:60" ht="24.95" customHeight="1" x14ac:dyDescent="0.2">
      <c r="A4" s="200" t="s">
        <v>10</v>
      </c>
      <c r="B4" s="201" t="s">
        <v>48</v>
      </c>
      <c r="C4" s="202" t="s">
        <v>49</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165</v>
      </c>
      <c r="C8" s="254" t="s">
        <v>166</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22.5" outlineLevel="1" x14ac:dyDescent="0.2">
      <c r="A9" s="247">
        <v>1</v>
      </c>
      <c r="B9" s="248" t="s">
        <v>276</v>
      </c>
      <c r="C9" s="255" t="s">
        <v>277</v>
      </c>
      <c r="D9" s="249" t="s">
        <v>278</v>
      </c>
      <c r="E9" s="250">
        <v>19.11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282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167</v>
      </c>
      <c r="C10" s="254" t="s">
        <v>168</v>
      </c>
      <c r="D10" s="236"/>
      <c r="E10" s="237"/>
      <c r="F10" s="238"/>
      <c r="G10" s="239">
        <f>SUMIF(AG11:AG16,"&lt;&gt;NOR",G11:G16)</f>
        <v>0</v>
      </c>
      <c r="H10" s="233"/>
      <c r="I10" s="233">
        <f>SUM(I11:I16)</f>
        <v>0</v>
      </c>
      <c r="J10" s="233"/>
      <c r="K10" s="233">
        <f>SUM(K11:K16)</f>
        <v>0</v>
      </c>
      <c r="L10" s="233"/>
      <c r="M10" s="233">
        <f>SUM(M11:M16)</f>
        <v>0</v>
      </c>
      <c r="N10" s="232"/>
      <c r="O10" s="232">
        <f>SUM(O11:O16)</f>
        <v>0</v>
      </c>
      <c r="P10" s="232"/>
      <c r="Q10" s="232">
        <f>SUM(Q11:Q16)</f>
        <v>0</v>
      </c>
      <c r="R10" s="233"/>
      <c r="S10" s="233"/>
      <c r="T10" s="233"/>
      <c r="U10" s="233"/>
      <c r="V10" s="233">
        <f>SUM(V11:V16)</f>
        <v>0</v>
      </c>
      <c r="W10" s="233"/>
      <c r="X10" s="233"/>
      <c r="AG10" t="s">
        <v>275</v>
      </c>
    </row>
    <row r="11" spans="1:60" outlineLevel="1" x14ac:dyDescent="0.2">
      <c r="A11" s="247">
        <v>2</v>
      </c>
      <c r="B11" s="248" t="s">
        <v>283</v>
      </c>
      <c r="C11" s="255" t="s">
        <v>284</v>
      </c>
      <c r="D11" s="249" t="s">
        <v>278</v>
      </c>
      <c r="E11" s="250">
        <v>19.11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282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285</v>
      </c>
      <c r="C12" s="255" t="s">
        <v>286</v>
      </c>
      <c r="D12" s="249" t="s">
        <v>278</v>
      </c>
      <c r="E12" s="250">
        <v>19.11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282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287</v>
      </c>
      <c r="C13" s="255" t="s">
        <v>288</v>
      </c>
      <c r="D13" s="249" t="s">
        <v>278</v>
      </c>
      <c r="E13" s="250">
        <v>19.11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7">
        <v>5</v>
      </c>
      <c r="B14" s="248" t="s">
        <v>289</v>
      </c>
      <c r="C14" s="255" t="s">
        <v>290</v>
      </c>
      <c r="D14" s="249" t="s">
        <v>278</v>
      </c>
      <c r="E14" s="250">
        <v>19.11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281</v>
      </c>
      <c r="Y14" s="210"/>
      <c r="Z14" s="210"/>
      <c r="AA14" s="210"/>
      <c r="AB14" s="210"/>
      <c r="AC14" s="210"/>
      <c r="AD14" s="210"/>
      <c r="AE14" s="210"/>
      <c r="AF14" s="210"/>
      <c r="AG14" s="210" t="s">
        <v>282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1">
        <v>6</v>
      </c>
      <c r="B15" s="242" t="s">
        <v>291</v>
      </c>
      <c r="C15" s="256" t="s">
        <v>292</v>
      </c>
      <c r="D15" s="243" t="s">
        <v>278</v>
      </c>
      <c r="E15" s="244">
        <v>191.1</v>
      </c>
      <c r="F15" s="245"/>
      <c r="G15" s="246">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281</v>
      </c>
      <c r="Y15" s="210"/>
      <c r="Z15" s="210"/>
      <c r="AA15" s="210"/>
      <c r="AB15" s="210"/>
      <c r="AC15" s="210"/>
      <c r="AD15" s="210"/>
      <c r="AE15" s="210"/>
      <c r="AF15" s="210"/>
      <c r="AG15" s="210" t="s">
        <v>282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27"/>
      <c r="B16" s="228"/>
      <c r="C16" s="257" t="s">
        <v>293</v>
      </c>
      <c r="D16" s="253"/>
      <c r="E16" s="253"/>
      <c r="F16" s="253"/>
      <c r="G16" s="253"/>
      <c r="H16" s="230"/>
      <c r="I16" s="230"/>
      <c r="J16" s="230"/>
      <c r="K16" s="230"/>
      <c r="L16" s="230"/>
      <c r="M16" s="230"/>
      <c r="N16" s="229"/>
      <c r="O16" s="229"/>
      <c r="P16" s="229"/>
      <c r="Q16" s="229"/>
      <c r="R16" s="230"/>
      <c r="S16" s="230"/>
      <c r="T16" s="230"/>
      <c r="U16" s="230"/>
      <c r="V16" s="230"/>
      <c r="W16" s="230"/>
      <c r="X16" s="230"/>
      <c r="Y16" s="210"/>
      <c r="Z16" s="210"/>
      <c r="AA16" s="210"/>
      <c r="AB16" s="210"/>
      <c r="AC16" s="210"/>
      <c r="AD16" s="210"/>
      <c r="AE16" s="210"/>
      <c r="AF16" s="210"/>
      <c r="AG16" s="210" t="s">
        <v>294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34" t="s">
        <v>274</v>
      </c>
      <c r="B17" s="235" t="s">
        <v>185</v>
      </c>
      <c r="C17" s="254" t="s">
        <v>186</v>
      </c>
      <c r="D17" s="236"/>
      <c r="E17" s="237"/>
      <c r="F17" s="238"/>
      <c r="G17" s="239">
        <f>SUMIF(AG18:AG24,"&lt;&gt;NOR",G18:G24)</f>
        <v>0</v>
      </c>
      <c r="H17" s="233"/>
      <c r="I17" s="233">
        <f>SUM(I18:I24)</f>
        <v>0</v>
      </c>
      <c r="J17" s="233"/>
      <c r="K17" s="233">
        <f>SUM(K18:K24)</f>
        <v>0</v>
      </c>
      <c r="L17" s="233"/>
      <c r="M17" s="233">
        <f>SUM(M18:M24)</f>
        <v>0</v>
      </c>
      <c r="N17" s="232"/>
      <c r="O17" s="232">
        <f>SUM(O18:O24)</f>
        <v>0</v>
      </c>
      <c r="P17" s="232"/>
      <c r="Q17" s="232">
        <f>SUM(Q18:Q24)</f>
        <v>0</v>
      </c>
      <c r="R17" s="233"/>
      <c r="S17" s="233"/>
      <c r="T17" s="233"/>
      <c r="U17" s="233"/>
      <c r="V17" s="233">
        <f>SUM(V18:V24)</f>
        <v>0</v>
      </c>
      <c r="W17" s="233"/>
      <c r="X17" s="233"/>
      <c r="AG17" t="s">
        <v>275</v>
      </c>
    </row>
    <row r="18" spans="1:60" ht="22.5" outlineLevel="1" x14ac:dyDescent="0.2">
      <c r="A18" s="247">
        <v>7</v>
      </c>
      <c r="B18" s="248" t="s">
        <v>295</v>
      </c>
      <c r="C18" s="255" t="s">
        <v>296</v>
      </c>
      <c r="D18" s="249" t="s">
        <v>278</v>
      </c>
      <c r="E18" s="250">
        <v>13.73</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1">
        <v>8</v>
      </c>
      <c r="B19" s="242" t="s">
        <v>297</v>
      </c>
      <c r="C19" s="256" t="s">
        <v>298</v>
      </c>
      <c r="D19" s="243" t="s">
        <v>278</v>
      </c>
      <c r="E19" s="244">
        <v>4.59</v>
      </c>
      <c r="F19" s="245"/>
      <c r="G19" s="246">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27"/>
      <c r="B20" s="228"/>
      <c r="C20" s="257" t="s">
        <v>299</v>
      </c>
      <c r="D20" s="253"/>
      <c r="E20" s="253"/>
      <c r="F20" s="253"/>
      <c r="G20" s="253"/>
      <c r="H20" s="230"/>
      <c r="I20" s="230"/>
      <c r="J20" s="230"/>
      <c r="K20" s="230"/>
      <c r="L20" s="230"/>
      <c r="M20" s="230"/>
      <c r="N20" s="229"/>
      <c r="O20" s="229"/>
      <c r="P20" s="229"/>
      <c r="Q20" s="229"/>
      <c r="R20" s="230"/>
      <c r="S20" s="230"/>
      <c r="T20" s="230"/>
      <c r="U20" s="230"/>
      <c r="V20" s="230"/>
      <c r="W20" s="230"/>
      <c r="X20" s="230"/>
      <c r="Y20" s="210"/>
      <c r="Z20" s="210"/>
      <c r="AA20" s="210"/>
      <c r="AB20" s="210"/>
      <c r="AC20" s="210"/>
      <c r="AD20" s="210"/>
      <c r="AE20" s="210"/>
      <c r="AF20" s="210"/>
      <c r="AG20" s="210" t="s">
        <v>294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9</v>
      </c>
      <c r="B21" s="248" t="s">
        <v>300</v>
      </c>
      <c r="C21" s="255" t="s">
        <v>301</v>
      </c>
      <c r="D21" s="249" t="s">
        <v>278</v>
      </c>
      <c r="E21" s="250">
        <v>18.18</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10</v>
      </c>
      <c r="B22" s="248" t="s">
        <v>302</v>
      </c>
      <c r="C22" s="255" t="s">
        <v>303</v>
      </c>
      <c r="D22" s="249" t="s">
        <v>304</v>
      </c>
      <c r="E22" s="250">
        <v>1.82</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1">
        <v>11</v>
      </c>
      <c r="B23" s="242" t="s">
        <v>305</v>
      </c>
      <c r="C23" s="256" t="s">
        <v>306</v>
      </c>
      <c r="D23" s="243" t="s">
        <v>307</v>
      </c>
      <c r="E23" s="244">
        <v>14.12</v>
      </c>
      <c r="F23" s="245"/>
      <c r="G23" s="246">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27"/>
      <c r="B24" s="228"/>
      <c r="C24" s="257" t="s">
        <v>308</v>
      </c>
      <c r="D24" s="253"/>
      <c r="E24" s="253"/>
      <c r="F24" s="253"/>
      <c r="G24" s="253"/>
      <c r="H24" s="230"/>
      <c r="I24" s="230"/>
      <c r="J24" s="230"/>
      <c r="K24" s="230"/>
      <c r="L24" s="230"/>
      <c r="M24" s="230"/>
      <c r="N24" s="229"/>
      <c r="O24" s="229"/>
      <c r="P24" s="229"/>
      <c r="Q24" s="229"/>
      <c r="R24" s="230"/>
      <c r="S24" s="230"/>
      <c r="T24" s="230"/>
      <c r="U24" s="230"/>
      <c r="V24" s="230"/>
      <c r="W24" s="230"/>
      <c r="X24" s="230"/>
      <c r="Y24" s="210"/>
      <c r="Z24" s="210"/>
      <c r="AA24" s="210"/>
      <c r="AB24" s="210"/>
      <c r="AC24" s="210"/>
      <c r="AD24" s="210"/>
      <c r="AE24" s="210"/>
      <c r="AF24" s="210"/>
      <c r="AG24" s="210" t="s">
        <v>294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34" t="s">
        <v>274</v>
      </c>
      <c r="B25" s="235" t="s">
        <v>189</v>
      </c>
      <c r="C25" s="254" t="s">
        <v>190</v>
      </c>
      <c r="D25" s="236"/>
      <c r="E25" s="237"/>
      <c r="F25" s="238"/>
      <c r="G25" s="239">
        <f>SUMIF(AG26:AG26,"&lt;&gt;NOR",G26:G26)</f>
        <v>0</v>
      </c>
      <c r="H25" s="233"/>
      <c r="I25" s="233">
        <f>SUM(I26:I26)</f>
        <v>0</v>
      </c>
      <c r="J25" s="233"/>
      <c r="K25" s="233">
        <f>SUM(K26:K26)</f>
        <v>0</v>
      </c>
      <c r="L25" s="233"/>
      <c r="M25" s="233">
        <f>SUM(M26:M26)</f>
        <v>0</v>
      </c>
      <c r="N25" s="232"/>
      <c r="O25" s="232">
        <f>SUM(O26:O26)</f>
        <v>0</v>
      </c>
      <c r="P25" s="232"/>
      <c r="Q25" s="232">
        <f>SUM(Q26:Q26)</f>
        <v>0</v>
      </c>
      <c r="R25" s="233"/>
      <c r="S25" s="233"/>
      <c r="T25" s="233"/>
      <c r="U25" s="233"/>
      <c r="V25" s="233">
        <f>SUM(V26:V26)</f>
        <v>0</v>
      </c>
      <c r="W25" s="233"/>
      <c r="X25" s="233"/>
      <c r="AG25" t="s">
        <v>275</v>
      </c>
    </row>
    <row r="26" spans="1:60" ht="22.5" outlineLevel="1" x14ac:dyDescent="0.2">
      <c r="A26" s="247">
        <v>12</v>
      </c>
      <c r="B26" s="248" t="s">
        <v>309</v>
      </c>
      <c r="C26" s="255" t="s">
        <v>310</v>
      </c>
      <c r="D26" s="249" t="s">
        <v>307</v>
      </c>
      <c r="E26" s="250">
        <v>42.72</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34" t="s">
        <v>274</v>
      </c>
      <c r="B27" s="235" t="s">
        <v>191</v>
      </c>
      <c r="C27" s="254" t="s">
        <v>192</v>
      </c>
      <c r="D27" s="236"/>
      <c r="E27" s="237"/>
      <c r="F27" s="238"/>
      <c r="G27" s="239">
        <f>SUMIF(AG28:AG29,"&lt;&gt;NOR",G28:G29)</f>
        <v>0</v>
      </c>
      <c r="H27" s="233"/>
      <c r="I27" s="233">
        <f>SUM(I28:I29)</f>
        <v>0</v>
      </c>
      <c r="J27" s="233"/>
      <c r="K27" s="233">
        <f>SUM(K28:K29)</f>
        <v>0</v>
      </c>
      <c r="L27" s="233"/>
      <c r="M27" s="233">
        <f>SUM(M28:M29)</f>
        <v>0</v>
      </c>
      <c r="N27" s="232"/>
      <c r="O27" s="232">
        <f>SUM(O28:O29)</f>
        <v>0</v>
      </c>
      <c r="P27" s="232"/>
      <c r="Q27" s="232">
        <f>SUM(Q28:Q29)</f>
        <v>0</v>
      </c>
      <c r="R27" s="233"/>
      <c r="S27" s="233"/>
      <c r="T27" s="233"/>
      <c r="U27" s="233"/>
      <c r="V27" s="233">
        <f>SUM(V28:V29)</f>
        <v>0</v>
      </c>
      <c r="W27" s="233"/>
      <c r="X27" s="233"/>
      <c r="AG27" t="s">
        <v>275</v>
      </c>
    </row>
    <row r="28" spans="1:60" outlineLevel="1" x14ac:dyDescent="0.2">
      <c r="A28" s="241">
        <v>13</v>
      </c>
      <c r="B28" s="242" t="s">
        <v>311</v>
      </c>
      <c r="C28" s="256" t="s">
        <v>312</v>
      </c>
      <c r="D28" s="243" t="s">
        <v>307</v>
      </c>
      <c r="E28" s="244">
        <v>3.4</v>
      </c>
      <c r="F28" s="245"/>
      <c r="G28" s="246">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282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27"/>
      <c r="B29" s="228"/>
      <c r="C29" s="257" t="s">
        <v>313</v>
      </c>
      <c r="D29" s="253"/>
      <c r="E29" s="253"/>
      <c r="F29" s="253"/>
      <c r="G29" s="253"/>
      <c r="H29" s="230"/>
      <c r="I29" s="230"/>
      <c r="J29" s="230"/>
      <c r="K29" s="230"/>
      <c r="L29" s="230"/>
      <c r="M29" s="230"/>
      <c r="N29" s="229"/>
      <c r="O29" s="229"/>
      <c r="P29" s="229"/>
      <c r="Q29" s="229"/>
      <c r="R29" s="230"/>
      <c r="S29" s="230"/>
      <c r="T29" s="230"/>
      <c r="U29" s="230"/>
      <c r="V29" s="230"/>
      <c r="W29" s="230"/>
      <c r="X29" s="230"/>
      <c r="Y29" s="210"/>
      <c r="Z29" s="210"/>
      <c r="AA29" s="210"/>
      <c r="AB29" s="210"/>
      <c r="AC29" s="210"/>
      <c r="AD29" s="210"/>
      <c r="AE29" s="210"/>
      <c r="AF29" s="210"/>
      <c r="AG29" s="210" t="s">
        <v>294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34" t="s">
        <v>274</v>
      </c>
      <c r="B30" s="235" t="s">
        <v>195</v>
      </c>
      <c r="C30" s="254" t="s">
        <v>196</v>
      </c>
      <c r="D30" s="236"/>
      <c r="E30" s="237"/>
      <c r="F30" s="238"/>
      <c r="G30" s="239">
        <f>SUMIF(AG31:AG31,"&lt;&gt;NOR",G31:G31)</f>
        <v>0</v>
      </c>
      <c r="H30" s="233"/>
      <c r="I30" s="233">
        <f>SUM(I31:I31)</f>
        <v>0</v>
      </c>
      <c r="J30" s="233"/>
      <c r="K30" s="233">
        <f>SUM(K31:K31)</f>
        <v>0</v>
      </c>
      <c r="L30" s="233"/>
      <c r="M30" s="233">
        <f>SUM(M31:M31)</f>
        <v>0</v>
      </c>
      <c r="N30" s="232"/>
      <c r="O30" s="232">
        <f>SUM(O31:O31)</f>
        <v>0</v>
      </c>
      <c r="P30" s="232"/>
      <c r="Q30" s="232">
        <f>SUM(Q31:Q31)</f>
        <v>0</v>
      </c>
      <c r="R30" s="233"/>
      <c r="S30" s="233"/>
      <c r="T30" s="233"/>
      <c r="U30" s="233"/>
      <c r="V30" s="233">
        <f>SUM(V31:V31)</f>
        <v>0</v>
      </c>
      <c r="W30" s="233"/>
      <c r="X30" s="233"/>
      <c r="AG30" t="s">
        <v>275</v>
      </c>
    </row>
    <row r="31" spans="1:60" ht="22.5" outlineLevel="1" x14ac:dyDescent="0.2">
      <c r="A31" s="247">
        <v>14</v>
      </c>
      <c r="B31" s="248" t="s">
        <v>314</v>
      </c>
      <c r="C31" s="255" t="s">
        <v>315</v>
      </c>
      <c r="D31" s="249" t="s">
        <v>307</v>
      </c>
      <c r="E31" s="250">
        <v>56.1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282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
      <c r="A32" s="234" t="s">
        <v>274</v>
      </c>
      <c r="B32" s="235" t="s">
        <v>197</v>
      </c>
      <c r="C32" s="254" t="s">
        <v>198</v>
      </c>
      <c r="D32" s="236"/>
      <c r="E32" s="237"/>
      <c r="F32" s="238"/>
      <c r="G32" s="239">
        <f>SUMIF(AG33:AG34,"&lt;&gt;NOR",G33:G34)</f>
        <v>0</v>
      </c>
      <c r="H32" s="233"/>
      <c r="I32" s="233">
        <f>SUM(I33:I34)</f>
        <v>0</v>
      </c>
      <c r="J32" s="233"/>
      <c r="K32" s="233">
        <f>SUM(K33:K34)</f>
        <v>0</v>
      </c>
      <c r="L32" s="233"/>
      <c r="M32" s="233">
        <f>SUM(M33:M34)</f>
        <v>0</v>
      </c>
      <c r="N32" s="232"/>
      <c r="O32" s="232">
        <f>SUM(O33:O34)</f>
        <v>0</v>
      </c>
      <c r="P32" s="232"/>
      <c r="Q32" s="232">
        <f>SUM(Q33:Q34)</f>
        <v>0</v>
      </c>
      <c r="R32" s="233"/>
      <c r="S32" s="233"/>
      <c r="T32" s="233"/>
      <c r="U32" s="233"/>
      <c r="V32" s="233">
        <f>SUM(V33:V34)</f>
        <v>0</v>
      </c>
      <c r="W32" s="233"/>
      <c r="X32" s="233"/>
      <c r="AG32" t="s">
        <v>275</v>
      </c>
    </row>
    <row r="33" spans="1:60" ht="22.5" outlineLevel="1" x14ac:dyDescent="0.2">
      <c r="A33" s="247">
        <v>15</v>
      </c>
      <c r="B33" s="248" t="s">
        <v>316</v>
      </c>
      <c r="C33" s="255" t="s">
        <v>317</v>
      </c>
      <c r="D33" s="249" t="s">
        <v>307</v>
      </c>
      <c r="E33" s="250">
        <v>56.1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282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47">
        <v>16</v>
      </c>
      <c r="B34" s="248" t="s">
        <v>318</v>
      </c>
      <c r="C34" s="255" t="s">
        <v>319</v>
      </c>
      <c r="D34" s="249" t="s">
        <v>307</v>
      </c>
      <c r="E34" s="250">
        <v>56.1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199</v>
      </c>
      <c r="C35" s="254" t="s">
        <v>200</v>
      </c>
      <c r="D35" s="236"/>
      <c r="E35" s="237"/>
      <c r="F35" s="238"/>
      <c r="G35" s="239">
        <f>SUMIF(AG36:AG40,"&lt;&gt;NOR",G36:G40)</f>
        <v>0</v>
      </c>
      <c r="H35" s="233"/>
      <c r="I35" s="233">
        <f>SUM(I36:I40)</f>
        <v>0</v>
      </c>
      <c r="J35" s="233"/>
      <c r="K35" s="233">
        <f>SUM(K36:K40)</f>
        <v>0</v>
      </c>
      <c r="L35" s="233"/>
      <c r="M35" s="233">
        <f>SUM(M36:M40)</f>
        <v>0</v>
      </c>
      <c r="N35" s="232"/>
      <c r="O35" s="232">
        <f>SUM(O36:O40)</f>
        <v>0</v>
      </c>
      <c r="P35" s="232"/>
      <c r="Q35" s="232">
        <f>SUM(Q36:Q40)</f>
        <v>0</v>
      </c>
      <c r="R35" s="233"/>
      <c r="S35" s="233"/>
      <c r="T35" s="233"/>
      <c r="U35" s="233"/>
      <c r="V35" s="233">
        <f>SUM(V36:V40)</f>
        <v>0</v>
      </c>
      <c r="W35" s="233"/>
      <c r="X35" s="233"/>
      <c r="AG35" t="s">
        <v>275</v>
      </c>
    </row>
    <row r="36" spans="1:60" ht="22.5" outlineLevel="1" x14ac:dyDescent="0.2">
      <c r="A36" s="247">
        <v>17</v>
      </c>
      <c r="B36" s="248" t="s">
        <v>320</v>
      </c>
      <c r="C36" s="255" t="s">
        <v>321</v>
      </c>
      <c r="D36" s="249" t="s">
        <v>322</v>
      </c>
      <c r="E36" s="250">
        <v>4</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282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41">
        <v>18</v>
      </c>
      <c r="B37" s="242" t="s">
        <v>323</v>
      </c>
      <c r="C37" s="256" t="s">
        <v>324</v>
      </c>
      <c r="D37" s="243" t="s">
        <v>322</v>
      </c>
      <c r="E37" s="244">
        <v>5</v>
      </c>
      <c r="F37" s="245"/>
      <c r="G37" s="246">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282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27"/>
      <c r="B38" s="228"/>
      <c r="C38" s="257" t="s">
        <v>325</v>
      </c>
      <c r="D38" s="253"/>
      <c r="E38" s="253"/>
      <c r="F38" s="253"/>
      <c r="G38" s="253"/>
      <c r="H38" s="230"/>
      <c r="I38" s="230"/>
      <c r="J38" s="230"/>
      <c r="K38" s="230"/>
      <c r="L38" s="230"/>
      <c r="M38" s="230"/>
      <c r="N38" s="229"/>
      <c r="O38" s="229"/>
      <c r="P38" s="229"/>
      <c r="Q38" s="229"/>
      <c r="R38" s="230"/>
      <c r="S38" s="230"/>
      <c r="T38" s="230"/>
      <c r="U38" s="230"/>
      <c r="V38" s="230"/>
      <c r="W38" s="230"/>
      <c r="X38" s="230"/>
      <c r="Y38" s="210"/>
      <c r="Z38" s="210"/>
      <c r="AA38" s="210"/>
      <c r="AB38" s="210"/>
      <c r="AC38" s="210"/>
      <c r="AD38" s="210"/>
      <c r="AE38" s="210"/>
      <c r="AF38" s="210"/>
      <c r="AG38" s="210" t="s">
        <v>294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1">
        <v>19</v>
      </c>
      <c r="B39" s="242" t="s">
        <v>326</v>
      </c>
      <c r="C39" s="256" t="s">
        <v>327</v>
      </c>
      <c r="D39" s="243" t="s">
        <v>322</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282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27"/>
      <c r="B40" s="228"/>
      <c r="C40" s="257" t="s">
        <v>325</v>
      </c>
      <c r="D40" s="253"/>
      <c r="E40" s="253"/>
      <c r="F40" s="253"/>
      <c r="G40" s="253"/>
      <c r="H40" s="230"/>
      <c r="I40" s="230"/>
      <c r="J40" s="230"/>
      <c r="K40" s="230"/>
      <c r="L40" s="230"/>
      <c r="M40" s="230"/>
      <c r="N40" s="229"/>
      <c r="O40" s="229"/>
      <c r="P40" s="229"/>
      <c r="Q40" s="229"/>
      <c r="R40" s="230"/>
      <c r="S40" s="230"/>
      <c r="T40" s="230"/>
      <c r="U40" s="230"/>
      <c r="V40" s="230"/>
      <c r="W40" s="230"/>
      <c r="X40" s="230"/>
      <c r="Y40" s="210"/>
      <c r="Z40" s="210"/>
      <c r="AA40" s="210"/>
      <c r="AB40" s="210"/>
      <c r="AC40" s="210"/>
      <c r="AD40" s="210"/>
      <c r="AE40" s="210"/>
      <c r="AF40" s="210"/>
      <c r="AG40" s="210" t="s">
        <v>294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34" t="s">
        <v>274</v>
      </c>
      <c r="B41" s="235" t="s">
        <v>218</v>
      </c>
      <c r="C41" s="254" t="s">
        <v>219</v>
      </c>
      <c r="D41" s="236"/>
      <c r="E41" s="237"/>
      <c r="F41" s="238"/>
      <c r="G41" s="239">
        <f>SUMIF(AG42:AG51,"&lt;&gt;NOR",G42:G51)</f>
        <v>0</v>
      </c>
      <c r="H41" s="233"/>
      <c r="I41" s="233">
        <f>SUM(I42:I51)</f>
        <v>0</v>
      </c>
      <c r="J41" s="233"/>
      <c r="K41" s="233">
        <f>SUM(K42:K51)</f>
        <v>0</v>
      </c>
      <c r="L41" s="233"/>
      <c r="M41" s="233">
        <f>SUM(M42:M51)</f>
        <v>0</v>
      </c>
      <c r="N41" s="232"/>
      <c r="O41" s="232">
        <f>SUM(O42:O51)</f>
        <v>0</v>
      </c>
      <c r="P41" s="232"/>
      <c r="Q41" s="232">
        <f>SUM(Q42:Q51)</f>
        <v>0</v>
      </c>
      <c r="R41" s="233"/>
      <c r="S41" s="233"/>
      <c r="T41" s="233"/>
      <c r="U41" s="233"/>
      <c r="V41" s="233">
        <f>SUM(V42:V51)</f>
        <v>0</v>
      </c>
      <c r="W41" s="233"/>
      <c r="X41" s="233"/>
      <c r="AG41" t="s">
        <v>275</v>
      </c>
    </row>
    <row r="42" spans="1:60" ht="22.5" outlineLevel="1" x14ac:dyDescent="0.2">
      <c r="A42" s="241">
        <v>20</v>
      </c>
      <c r="B42" s="242" t="s">
        <v>328</v>
      </c>
      <c r="C42" s="256" t="s">
        <v>329</v>
      </c>
      <c r="D42" s="243" t="s">
        <v>307</v>
      </c>
      <c r="E42" s="244">
        <v>78.814999999999998</v>
      </c>
      <c r="F42" s="245"/>
      <c r="G42" s="246">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281</v>
      </c>
      <c r="Y42" s="210"/>
      <c r="Z42" s="210"/>
      <c r="AA42" s="210"/>
      <c r="AB42" s="210"/>
      <c r="AC42" s="210"/>
      <c r="AD42" s="210"/>
      <c r="AE42" s="210"/>
      <c r="AF42" s="210"/>
      <c r="AG42" s="210" t="s">
        <v>330</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27"/>
      <c r="B43" s="228"/>
      <c r="C43" s="257" t="s">
        <v>331</v>
      </c>
      <c r="D43" s="253"/>
      <c r="E43" s="253"/>
      <c r="F43" s="253"/>
      <c r="G43" s="253"/>
      <c r="H43" s="230"/>
      <c r="I43" s="230"/>
      <c r="J43" s="230"/>
      <c r="K43" s="230"/>
      <c r="L43" s="230"/>
      <c r="M43" s="230"/>
      <c r="N43" s="229"/>
      <c r="O43" s="229"/>
      <c r="P43" s="229"/>
      <c r="Q43" s="229"/>
      <c r="R43" s="230"/>
      <c r="S43" s="230"/>
      <c r="T43" s="230"/>
      <c r="U43" s="230"/>
      <c r="V43" s="230"/>
      <c r="W43" s="230"/>
      <c r="X43" s="230"/>
      <c r="Y43" s="210"/>
      <c r="Z43" s="210"/>
      <c r="AA43" s="210"/>
      <c r="AB43" s="210"/>
      <c r="AC43" s="210"/>
      <c r="AD43" s="210"/>
      <c r="AE43" s="210"/>
      <c r="AF43" s="210"/>
      <c r="AG43" s="210" t="s">
        <v>294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41">
        <v>21</v>
      </c>
      <c r="B44" s="242" t="s">
        <v>332</v>
      </c>
      <c r="C44" s="256" t="s">
        <v>333</v>
      </c>
      <c r="D44" s="243" t="s">
        <v>307</v>
      </c>
      <c r="E44" s="244">
        <v>28</v>
      </c>
      <c r="F44" s="245"/>
      <c r="G44" s="246">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330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27"/>
      <c r="B45" s="228"/>
      <c r="C45" s="257" t="s">
        <v>331</v>
      </c>
      <c r="D45" s="253"/>
      <c r="E45" s="253"/>
      <c r="F45" s="253"/>
      <c r="G45" s="253"/>
      <c r="H45" s="230"/>
      <c r="I45" s="230"/>
      <c r="J45" s="230"/>
      <c r="K45" s="230"/>
      <c r="L45" s="230"/>
      <c r="M45" s="230"/>
      <c r="N45" s="229"/>
      <c r="O45" s="229"/>
      <c r="P45" s="229"/>
      <c r="Q45" s="229"/>
      <c r="R45" s="230"/>
      <c r="S45" s="230"/>
      <c r="T45" s="230"/>
      <c r="U45" s="230"/>
      <c r="V45" s="230"/>
      <c r="W45" s="230"/>
      <c r="X45" s="230"/>
      <c r="Y45" s="210"/>
      <c r="Z45" s="210"/>
      <c r="AA45" s="210"/>
      <c r="AB45" s="210"/>
      <c r="AC45" s="210"/>
      <c r="AD45" s="210"/>
      <c r="AE45" s="210"/>
      <c r="AF45" s="210"/>
      <c r="AG45" s="210" t="s">
        <v>294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1">
        <v>22</v>
      </c>
      <c r="B46" s="242" t="s">
        <v>334</v>
      </c>
      <c r="C46" s="256" t="s">
        <v>335</v>
      </c>
      <c r="D46" s="243" t="s">
        <v>307</v>
      </c>
      <c r="E46" s="244">
        <v>78.814999999999998</v>
      </c>
      <c r="F46" s="245"/>
      <c r="G46" s="246">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281</v>
      </c>
      <c r="Y46" s="210"/>
      <c r="Z46" s="210"/>
      <c r="AA46" s="210"/>
      <c r="AB46" s="210"/>
      <c r="AC46" s="210"/>
      <c r="AD46" s="210"/>
      <c r="AE46" s="210"/>
      <c r="AF46" s="210"/>
      <c r="AG46" s="210" t="s">
        <v>330</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27"/>
      <c r="B47" s="228"/>
      <c r="C47" s="257" t="s">
        <v>336</v>
      </c>
      <c r="D47" s="253"/>
      <c r="E47" s="253"/>
      <c r="F47" s="253"/>
      <c r="G47" s="253"/>
      <c r="H47" s="230"/>
      <c r="I47" s="230"/>
      <c r="J47" s="230"/>
      <c r="K47" s="230"/>
      <c r="L47" s="230"/>
      <c r="M47" s="230"/>
      <c r="N47" s="229"/>
      <c r="O47" s="229"/>
      <c r="P47" s="229"/>
      <c r="Q47" s="229"/>
      <c r="R47" s="230"/>
      <c r="S47" s="230"/>
      <c r="T47" s="230"/>
      <c r="U47" s="230"/>
      <c r="V47" s="230"/>
      <c r="W47" s="230"/>
      <c r="X47" s="230"/>
      <c r="Y47" s="210"/>
      <c r="Z47" s="210"/>
      <c r="AA47" s="210"/>
      <c r="AB47" s="210"/>
      <c r="AC47" s="210"/>
      <c r="AD47" s="210"/>
      <c r="AE47" s="210"/>
      <c r="AF47" s="210"/>
      <c r="AG47" s="210" t="s">
        <v>294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41">
        <v>23</v>
      </c>
      <c r="B48" s="242" t="s">
        <v>337</v>
      </c>
      <c r="C48" s="256" t="s">
        <v>338</v>
      </c>
      <c r="D48" s="243" t="s">
        <v>307</v>
      </c>
      <c r="E48" s="244">
        <v>28</v>
      </c>
      <c r="F48" s="245"/>
      <c r="G48" s="246">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281</v>
      </c>
      <c r="Y48" s="210"/>
      <c r="Z48" s="210"/>
      <c r="AA48" s="210"/>
      <c r="AB48" s="210"/>
      <c r="AC48" s="210"/>
      <c r="AD48" s="210"/>
      <c r="AE48" s="210"/>
      <c r="AF48" s="210"/>
      <c r="AG48" s="210" t="s">
        <v>330</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27"/>
      <c r="B49" s="228"/>
      <c r="C49" s="257" t="s">
        <v>336</v>
      </c>
      <c r="D49" s="253"/>
      <c r="E49" s="253"/>
      <c r="F49" s="253"/>
      <c r="G49" s="253"/>
      <c r="H49" s="230"/>
      <c r="I49" s="230"/>
      <c r="J49" s="230"/>
      <c r="K49" s="230"/>
      <c r="L49" s="230"/>
      <c r="M49" s="230"/>
      <c r="N49" s="229"/>
      <c r="O49" s="229"/>
      <c r="P49" s="229"/>
      <c r="Q49" s="229"/>
      <c r="R49" s="230"/>
      <c r="S49" s="230"/>
      <c r="T49" s="230"/>
      <c r="U49" s="230"/>
      <c r="V49" s="230"/>
      <c r="W49" s="230"/>
      <c r="X49" s="230"/>
      <c r="Y49" s="210"/>
      <c r="Z49" s="210"/>
      <c r="AA49" s="210"/>
      <c r="AB49" s="210"/>
      <c r="AC49" s="210"/>
      <c r="AD49" s="210"/>
      <c r="AE49" s="210"/>
      <c r="AF49" s="210"/>
      <c r="AG49" s="210" t="s">
        <v>294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24</v>
      </c>
      <c r="B50" s="248" t="s">
        <v>339</v>
      </c>
      <c r="C50" s="255" t="s">
        <v>340</v>
      </c>
      <c r="D50" s="249" t="s">
        <v>307</v>
      </c>
      <c r="E50" s="250">
        <v>60</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330</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25</v>
      </c>
      <c r="B51" s="248" t="s">
        <v>341</v>
      </c>
      <c r="C51" s="255" t="s">
        <v>342</v>
      </c>
      <c r="D51" s="249" t="s">
        <v>304</v>
      </c>
      <c r="E51" s="250">
        <v>0.62709999999999999</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281</v>
      </c>
      <c r="Y51" s="210"/>
      <c r="Z51" s="210"/>
      <c r="AA51" s="210"/>
      <c r="AB51" s="210"/>
      <c r="AC51" s="210"/>
      <c r="AD51" s="210"/>
      <c r="AE51" s="210"/>
      <c r="AF51" s="210"/>
      <c r="AG51" s="210" t="s">
        <v>330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34" t="s">
        <v>274</v>
      </c>
      <c r="B52" s="235" t="s">
        <v>222</v>
      </c>
      <c r="C52" s="254" t="s">
        <v>223</v>
      </c>
      <c r="D52" s="236"/>
      <c r="E52" s="237"/>
      <c r="F52" s="238"/>
      <c r="G52" s="239">
        <f>SUMIF(AG53:AG54,"&lt;&gt;NOR",G53:G54)</f>
        <v>0</v>
      </c>
      <c r="H52" s="233"/>
      <c r="I52" s="233">
        <f>SUM(I53:I54)</f>
        <v>0</v>
      </c>
      <c r="J52" s="233"/>
      <c r="K52" s="233">
        <f>SUM(K53:K54)</f>
        <v>0</v>
      </c>
      <c r="L52" s="233"/>
      <c r="M52" s="233">
        <f>SUM(M53:M54)</f>
        <v>0</v>
      </c>
      <c r="N52" s="232"/>
      <c r="O52" s="232">
        <f>SUM(O53:O54)</f>
        <v>0</v>
      </c>
      <c r="P52" s="232"/>
      <c r="Q52" s="232">
        <f>SUM(Q53:Q54)</f>
        <v>0</v>
      </c>
      <c r="R52" s="233"/>
      <c r="S52" s="233"/>
      <c r="T52" s="233"/>
      <c r="U52" s="233"/>
      <c r="V52" s="233">
        <f>SUM(V53:V54)</f>
        <v>0</v>
      </c>
      <c r="W52" s="233"/>
      <c r="X52" s="233"/>
      <c r="AG52" t="s">
        <v>275</v>
      </c>
    </row>
    <row r="53" spans="1:60" outlineLevel="1" x14ac:dyDescent="0.2">
      <c r="A53" s="247">
        <v>26</v>
      </c>
      <c r="B53" s="248" t="s">
        <v>343</v>
      </c>
      <c r="C53" s="255" t="s">
        <v>344</v>
      </c>
      <c r="D53" s="249" t="s">
        <v>345</v>
      </c>
      <c r="E53" s="250">
        <v>3.5</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330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27</v>
      </c>
      <c r="B54" s="248" t="s">
        <v>346</v>
      </c>
      <c r="C54" s="255" t="s">
        <v>347</v>
      </c>
      <c r="D54" s="249" t="s">
        <v>304</v>
      </c>
      <c r="E54" s="250">
        <v>8.8199999999999997E-3</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281</v>
      </c>
      <c r="Y54" s="210"/>
      <c r="Z54" s="210"/>
      <c r="AA54" s="210"/>
      <c r="AB54" s="210"/>
      <c r="AC54" s="210"/>
      <c r="AD54" s="210"/>
      <c r="AE54" s="210"/>
      <c r="AF54" s="210"/>
      <c r="AG54" s="210" t="s">
        <v>330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34" t="s">
        <v>274</v>
      </c>
      <c r="B55" s="235" t="s">
        <v>240</v>
      </c>
      <c r="C55" s="254" t="s">
        <v>241</v>
      </c>
      <c r="D55" s="236"/>
      <c r="E55" s="237"/>
      <c r="F55" s="238"/>
      <c r="G55" s="239">
        <f>SUMIF(AG56:AG57,"&lt;&gt;NOR",G56:G57)</f>
        <v>0</v>
      </c>
      <c r="H55" s="233"/>
      <c r="I55" s="233">
        <f>SUM(I56:I57)</f>
        <v>0</v>
      </c>
      <c r="J55" s="233"/>
      <c r="K55" s="233">
        <f>SUM(K56:K57)</f>
        <v>0</v>
      </c>
      <c r="L55" s="233"/>
      <c r="M55" s="233">
        <f>SUM(M56:M57)</f>
        <v>0</v>
      </c>
      <c r="N55" s="232"/>
      <c r="O55" s="232">
        <f>SUM(O56:O57)</f>
        <v>0</v>
      </c>
      <c r="P55" s="232"/>
      <c r="Q55" s="232">
        <f>SUM(Q56:Q57)</f>
        <v>0</v>
      </c>
      <c r="R55" s="233"/>
      <c r="S55" s="233"/>
      <c r="T55" s="233"/>
      <c r="U55" s="233"/>
      <c r="V55" s="233">
        <f>SUM(V56:V57)</f>
        <v>0</v>
      </c>
      <c r="W55" s="233"/>
      <c r="X55" s="233"/>
      <c r="AG55" t="s">
        <v>275</v>
      </c>
    </row>
    <row r="56" spans="1:60" outlineLevel="1" x14ac:dyDescent="0.2">
      <c r="A56" s="247">
        <v>28</v>
      </c>
      <c r="B56" s="248" t="s">
        <v>348</v>
      </c>
      <c r="C56" s="255" t="s">
        <v>349</v>
      </c>
      <c r="D56" s="249" t="s">
        <v>307</v>
      </c>
      <c r="E56" s="250">
        <v>62.9</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330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29</v>
      </c>
      <c r="B57" s="248" t="s">
        <v>350</v>
      </c>
      <c r="C57" s="255" t="s">
        <v>351</v>
      </c>
      <c r="D57" s="249" t="s">
        <v>307</v>
      </c>
      <c r="E57" s="250">
        <v>62.9</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281</v>
      </c>
      <c r="Y57" s="210"/>
      <c r="Z57" s="210"/>
      <c r="AA57" s="210"/>
      <c r="AB57" s="210"/>
      <c r="AC57" s="210"/>
      <c r="AD57" s="210"/>
      <c r="AE57" s="210"/>
      <c r="AF57" s="210"/>
      <c r="AG57" s="210" t="s">
        <v>330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x14ac:dyDescent="0.2">
      <c r="A58" s="234" t="s">
        <v>274</v>
      </c>
      <c r="B58" s="235" t="s">
        <v>201</v>
      </c>
      <c r="C58" s="254" t="s">
        <v>202</v>
      </c>
      <c r="D58" s="236"/>
      <c r="E58" s="237"/>
      <c r="F58" s="238"/>
      <c r="G58" s="239">
        <f>SUMIF(AG59:AG59,"&lt;&gt;NOR",G59:G59)</f>
        <v>0</v>
      </c>
      <c r="H58" s="233"/>
      <c r="I58" s="233">
        <f>SUM(I59:I59)</f>
        <v>0</v>
      </c>
      <c r="J58" s="233"/>
      <c r="K58" s="233">
        <f>SUM(K59:K59)</f>
        <v>0</v>
      </c>
      <c r="L58" s="233"/>
      <c r="M58" s="233">
        <f>SUM(M59:M59)</f>
        <v>0</v>
      </c>
      <c r="N58" s="232"/>
      <c r="O58" s="232">
        <f>SUM(O59:O59)</f>
        <v>0</v>
      </c>
      <c r="P58" s="232"/>
      <c r="Q58" s="232">
        <f>SUM(Q59:Q59)</f>
        <v>0</v>
      </c>
      <c r="R58" s="233"/>
      <c r="S58" s="233"/>
      <c r="T58" s="233"/>
      <c r="U58" s="233"/>
      <c r="V58" s="233">
        <f>SUM(V59:V59)</f>
        <v>0</v>
      </c>
      <c r="W58" s="233"/>
      <c r="X58" s="233"/>
      <c r="AG58" t="s">
        <v>275</v>
      </c>
    </row>
    <row r="59" spans="1:60" outlineLevel="1" x14ac:dyDescent="0.2">
      <c r="A59" s="247">
        <v>30</v>
      </c>
      <c r="B59" s="248" t="s">
        <v>352</v>
      </c>
      <c r="C59" s="255" t="s">
        <v>353</v>
      </c>
      <c r="D59" s="249" t="s">
        <v>307</v>
      </c>
      <c r="E59" s="250">
        <v>50</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282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5.5" x14ac:dyDescent="0.2">
      <c r="A60" s="234" t="s">
        <v>274</v>
      </c>
      <c r="B60" s="235" t="s">
        <v>203</v>
      </c>
      <c r="C60" s="254" t="s">
        <v>205</v>
      </c>
      <c r="D60" s="236"/>
      <c r="E60" s="237"/>
      <c r="F60" s="238"/>
      <c r="G60" s="239">
        <f>SUMIF(AG61:AG61,"&lt;&gt;NOR",G61:G61)</f>
        <v>0</v>
      </c>
      <c r="H60" s="233"/>
      <c r="I60" s="233">
        <f>SUM(I61:I61)</f>
        <v>0</v>
      </c>
      <c r="J60" s="233"/>
      <c r="K60" s="233">
        <f>SUM(K61:K61)</f>
        <v>0</v>
      </c>
      <c r="L60" s="233"/>
      <c r="M60" s="233">
        <f>SUM(M61:M61)</f>
        <v>0</v>
      </c>
      <c r="N60" s="232"/>
      <c r="O60" s="232">
        <f>SUM(O61:O61)</f>
        <v>0</v>
      </c>
      <c r="P60" s="232"/>
      <c r="Q60" s="232">
        <f>SUM(Q61:Q61)</f>
        <v>0</v>
      </c>
      <c r="R60" s="233"/>
      <c r="S60" s="233"/>
      <c r="T60" s="233"/>
      <c r="U60" s="233"/>
      <c r="V60" s="233">
        <f>SUM(V61:V61)</f>
        <v>0</v>
      </c>
      <c r="W60" s="233"/>
      <c r="X60" s="233"/>
      <c r="AG60" t="s">
        <v>275</v>
      </c>
    </row>
    <row r="61" spans="1:60" outlineLevel="1" x14ac:dyDescent="0.2">
      <c r="A61" s="247">
        <v>31</v>
      </c>
      <c r="B61" s="248" t="s">
        <v>354</v>
      </c>
      <c r="C61" s="255" t="s">
        <v>355</v>
      </c>
      <c r="D61" s="249" t="s">
        <v>307</v>
      </c>
      <c r="E61" s="250">
        <v>200</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282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x14ac:dyDescent="0.2">
      <c r="A62" s="234" t="s">
        <v>274</v>
      </c>
      <c r="B62" s="235" t="s">
        <v>206</v>
      </c>
      <c r="C62" s="254" t="s">
        <v>207</v>
      </c>
      <c r="D62" s="236"/>
      <c r="E62" s="237"/>
      <c r="F62" s="238"/>
      <c r="G62" s="239">
        <f>SUMIF(AG63:AG65,"&lt;&gt;NOR",G63:G65)</f>
        <v>0</v>
      </c>
      <c r="H62" s="233"/>
      <c r="I62" s="233">
        <f>SUM(I63:I65)</f>
        <v>0</v>
      </c>
      <c r="J62" s="233"/>
      <c r="K62" s="233">
        <f>SUM(K63:K65)</f>
        <v>0</v>
      </c>
      <c r="L62" s="233"/>
      <c r="M62" s="233">
        <f>SUM(M63:M65)</f>
        <v>0</v>
      </c>
      <c r="N62" s="232"/>
      <c r="O62" s="232">
        <f>SUM(O63:O65)</f>
        <v>0</v>
      </c>
      <c r="P62" s="232"/>
      <c r="Q62" s="232">
        <f>SUM(Q63:Q65)</f>
        <v>0</v>
      </c>
      <c r="R62" s="233"/>
      <c r="S62" s="233"/>
      <c r="T62" s="233"/>
      <c r="U62" s="233"/>
      <c r="V62" s="233">
        <f>SUM(V63:V65)</f>
        <v>0</v>
      </c>
      <c r="W62" s="233"/>
      <c r="X62" s="233"/>
      <c r="AG62" t="s">
        <v>275</v>
      </c>
    </row>
    <row r="63" spans="1:60" ht="22.5" outlineLevel="1" x14ac:dyDescent="0.2">
      <c r="A63" s="247">
        <v>32</v>
      </c>
      <c r="B63" s="248" t="s">
        <v>356</v>
      </c>
      <c r="C63" s="255" t="s">
        <v>357</v>
      </c>
      <c r="D63" s="249" t="s">
        <v>278</v>
      </c>
      <c r="E63" s="250">
        <v>4.59</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282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47">
        <v>33</v>
      </c>
      <c r="B64" s="248" t="s">
        <v>358</v>
      </c>
      <c r="C64" s="255" t="s">
        <v>359</v>
      </c>
      <c r="D64" s="249" t="s">
        <v>278</v>
      </c>
      <c r="E64" s="250">
        <v>9.19</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282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34</v>
      </c>
      <c r="B65" s="248" t="s">
        <v>360</v>
      </c>
      <c r="C65" s="255" t="s">
        <v>361</v>
      </c>
      <c r="D65" s="249" t="s">
        <v>307</v>
      </c>
      <c r="E65" s="250">
        <v>66.239999999999995</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282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5.5" x14ac:dyDescent="0.2">
      <c r="A66" s="234" t="s">
        <v>274</v>
      </c>
      <c r="B66" s="235" t="s">
        <v>208</v>
      </c>
      <c r="C66" s="254" t="s">
        <v>209</v>
      </c>
      <c r="D66" s="236"/>
      <c r="E66" s="237"/>
      <c r="F66" s="238"/>
      <c r="G66" s="239">
        <f>SUMIF(AG67:AG69,"&lt;&gt;NOR",G67:G69)</f>
        <v>0</v>
      </c>
      <c r="H66" s="233"/>
      <c r="I66" s="233">
        <f>SUM(I67:I69)</f>
        <v>0</v>
      </c>
      <c r="J66" s="233"/>
      <c r="K66" s="233">
        <f>SUM(K67:K69)</f>
        <v>0</v>
      </c>
      <c r="L66" s="233"/>
      <c r="M66" s="233">
        <f>SUM(M67:M69)</f>
        <v>0</v>
      </c>
      <c r="N66" s="232"/>
      <c r="O66" s="232">
        <f>SUM(O67:O69)</f>
        <v>0</v>
      </c>
      <c r="P66" s="232"/>
      <c r="Q66" s="232">
        <f>SUM(Q67:Q69)</f>
        <v>0</v>
      </c>
      <c r="R66" s="233"/>
      <c r="S66" s="233"/>
      <c r="T66" s="233"/>
      <c r="U66" s="233"/>
      <c r="V66" s="233">
        <f>SUM(V67:V69)</f>
        <v>0</v>
      </c>
      <c r="W66" s="233"/>
      <c r="X66" s="233"/>
      <c r="AG66" t="s">
        <v>275</v>
      </c>
    </row>
    <row r="67" spans="1:60" outlineLevel="1" x14ac:dyDescent="0.2">
      <c r="A67" s="241">
        <v>35</v>
      </c>
      <c r="B67" s="242" t="s">
        <v>362</v>
      </c>
      <c r="C67" s="256" t="s">
        <v>363</v>
      </c>
      <c r="D67" s="243" t="s">
        <v>364</v>
      </c>
      <c r="E67" s="244">
        <v>3</v>
      </c>
      <c r="F67" s="245"/>
      <c r="G67" s="246">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282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27"/>
      <c r="B68" s="228"/>
      <c r="C68" s="257" t="s">
        <v>365</v>
      </c>
      <c r="D68" s="253"/>
      <c r="E68" s="253"/>
      <c r="F68" s="253"/>
      <c r="G68" s="253"/>
      <c r="H68" s="230"/>
      <c r="I68" s="230"/>
      <c r="J68" s="230"/>
      <c r="K68" s="230"/>
      <c r="L68" s="230"/>
      <c r="M68" s="230"/>
      <c r="N68" s="229"/>
      <c r="O68" s="229"/>
      <c r="P68" s="229"/>
      <c r="Q68" s="229"/>
      <c r="R68" s="230"/>
      <c r="S68" s="230"/>
      <c r="T68" s="230"/>
      <c r="U68" s="230"/>
      <c r="V68" s="230"/>
      <c r="W68" s="230"/>
      <c r="X68" s="230"/>
      <c r="Y68" s="210"/>
      <c r="Z68" s="210"/>
      <c r="AA68" s="210"/>
      <c r="AB68" s="210"/>
      <c r="AC68" s="210"/>
      <c r="AD68" s="210"/>
      <c r="AE68" s="210"/>
      <c r="AF68" s="210"/>
      <c r="AG68" s="210" t="s">
        <v>294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36</v>
      </c>
      <c r="B69" s="248" t="s">
        <v>362</v>
      </c>
      <c r="C69" s="255" t="s">
        <v>363</v>
      </c>
      <c r="D69" s="249" t="s">
        <v>364</v>
      </c>
      <c r="E69" s="250">
        <v>2</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282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34" t="s">
        <v>274</v>
      </c>
      <c r="B70" s="235" t="s">
        <v>214</v>
      </c>
      <c r="C70" s="254" t="s">
        <v>215</v>
      </c>
      <c r="D70" s="236"/>
      <c r="E70" s="237"/>
      <c r="F70" s="238"/>
      <c r="G70" s="239">
        <f>SUMIF(AG71:AG71,"&lt;&gt;NOR",G71:G71)</f>
        <v>0</v>
      </c>
      <c r="H70" s="233"/>
      <c r="I70" s="233">
        <f>SUM(I71:I71)</f>
        <v>0</v>
      </c>
      <c r="J70" s="233"/>
      <c r="K70" s="233">
        <f>SUM(K71:K71)</f>
        <v>0</v>
      </c>
      <c r="L70" s="233"/>
      <c r="M70" s="233">
        <f>SUM(M71:M71)</f>
        <v>0</v>
      </c>
      <c r="N70" s="232"/>
      <c r="O70" s="232">
        <f>SUM(O71:O71)</f>
        <v>0</v>
      </c>
      <c r="P70" s="232"/>
      <c r="Q70" s="232">
        <f>SUM(Q71:Q71)</f>
        <v>0</v>
      </c>
      <c r="R70" s="233"/>
      <c r="S70" s="233"/>
      <c r="T70" s="233"/>
      <c r="U70" s="233"/>
      <c r="V70" s="233">
        <f>SUM(V71:V71)</f>
        <v>0</v>
      </c>
      <c r="W70" s="233"/>
      <c r="X70" s="233"/>
      <c r="AG70" t="s">
        <v>275</v>
      </c>
    </row>
    <row r="71" spans="1:60" outlineLevel="1" x14ac:dyDescent="0.2">
      <c r="A71" s="247">
        <v>37</v>
      </c>
      <c r="B71" s="248" t="s">
        <v>366</v>
      </c>
      <c r="C71" s="255" t="s">
        <v>367</v>
      </c>
      <c r="D71" s="249" t="s">
        <v>304</v>
      </c>
      <c r="E71" s="250">
        <v>56.5</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282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34" t="s">
        <v>274</v>
      </c>
      <c r="B72" s="235" t="s">
        <v>216</v>
      </c>
      <c r="C72" s="254" t="s">
        <v>217</v>
      </c>
      <c r="D72" s="236"/>
      <c r="E72" s="237"/>
      <c r="F72" s="238"/>
      <c r="G72" s="239">
        <f>SUMIF(AG73:AG79,"&lt;&gt;NOR",G73:G79)</f>
        <v>0</v>
      </c>
      <c r="H72" s="233"/>
      <c r="I72" s="233">
        <f>SUM(I73:I79)</f>
        <v>0</v>
      </c>
      <c r="J72" s="233"/>
      <c r="K72" s="233">
        <f>SUM(K73:K79)</f>
        <v>0</v>
      </c>
      <c r="L72" s="233"/>
      <c r="M72" s="233">
        <f>SUM(M73:M79)</f>
        <v>0</v>
      </c>
      <c r="N72" s="232"/>
      <c r="O72" s="232">
        <f>SUM(O73:O79)</f>
        <v>0</v>
      </c>
      <c r="P72" s="232"/>
      <c r="Q72" s="232">
        <f>SUM(Q73:Q79)</f>
        <v>0</v>
      </c>
      <c r="R72" s="233"/>
      <c r="S72" s="233"/>
      <c r="T72" s="233"/>
      <c r="U72" s="233"/>
      <c r="V72" s="233">
        <f>SUM(V73:V79)</f>
        <v>0</v>
      </c>
      <c r="W72" s="233"/>
      <c r="X72" s="233"/>
      <c r="AG72" t="s">
        <v>275</v>
      </c>
    </row>
    <row r="73" spans="1:60" outlineLevel="1" x14ac:dyDescent="0.2">
      <c r="A73" s="247">
        <v>38</v>
      </c>
      <c r="B73" s="248" t="s">
        <v>368</v>
      </c>
      <c r="C73" s="255" t="s">
        <v>369</v>
      </c>
      <c r="D73" s="249" t="s">
        <v>304</v>
      </c>
      <c r="E73" s="250">
        <v>26.6</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282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39</v>
      </c>
      <c r="B74" s="248" t="s">
        <v>370</v>
      </c>
      <c r="C74" s="255" t="s">
        <v>371</v>
      </c>
      <c r="D74" s="249" t="s">
        <v>304</v>
      </c>
      <c r="E74" s="250">
        <v>26.6</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282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40</v>
      </c>
      <c r="B75" s="248" t="s">
        <v>372</v>
      </c>
      <c r="C75" s="255" t="s">
        <v>373</v>
      </c>
      <c r="D75" s="249" t="s">
        <v>304</v>
      </c>
      <c r="E75" s="250">
        <v>26.6</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282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1">
        <v>41</v>
      </c>
      <c r="B76" s="242" t="s">
        <v>374</v>
      </c>
      <c r="C76" s="256" t="s">
        <v>375</v>
      </c>
      <c r="D76" s="243" t="s">
        <v>304</v>
      </c>
      <c r="E76" s="244">
        <v>266</v>
      </c>
      <c r="F76" s="245"/>
      <c r="G76" s="246">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282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27"/>
      <c r="B77" s="228"/>
      <c r="C77" s="257" t="s">
        <v>293</v>
      </c>
      <c r="D77" s="253"/>
      <c r="E77" s="253"/>
      <c r="F77" s="253"/>
      <c r="G77" s="253"/>
      <c r="H77" s="230"/>
      <c r="I77" s="230"/>
      <c r="J77" s="230"/>
      <c r="K77" s="230"/>
      <c r="L77" s="230"/>
      <c r="M77" s="230"/>
      <c r="N77" s="229"/>
      <c r="O77" s="229"/>
      <c r="P77" s="229"/>
      <c r="Q77" s="229"/>
      <c r="R77" s="230"/>
      <c r="S77" s="230"/>
      <c r="T77" s="230"/>
      <c r="U77" s="230"/>
      <c r="V77" s="230"/>
      <c r="W77" s="230"/>
      <c r="X77" s="230"/>
      <c r="Y77" s="210"/>
      <c r="Z77" s="210"/>
      <c r="AA77" s="210"/>
      <c r="AB77" s="210"/>
      <c r="AC77" s="210"/>
      <c r="AD77" s="210"/>
      <c r="AE77" s="210"/>
      <c r="AF77" s="210"/>
      <c r="AG77" s="210" t="s">
        <v>294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42</v>
      </c>
      <c r="B78" s="248" t="s">
        <v>376</v>
      </c>
      <c r="C78" s="255" t="s">
        <v>377</v>
      </c>
      <c r="D78" s="249" t="s">
        <v>304</v>
      </c>
      <c r="E78" s="250">
        <v>26.6</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282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1">
        <v>43</v>
      </c>
      <c r="B79" s="242" t="s">
        <v>378</v>
      </c>
      <c r="C79" s="256" t="s">
        <v>379</v>
      </c>
      <c r="D79" s="243" t="s">
        <v>304</v>
      </c>
      <c r="E79" s="244">
        <v>26.6</v>
      </c>
      <c r="F79" s="245"/>
      <c r="G79" s="246">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282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3"/>
      <c r="B80" s="4"/>
      <c r="C80" s="258"/>
      <c r="D80" s="6"/>
      <c r="E80" s="3"/>
      <c r="F80" s="3"/>
      <c r="G80" s="3"/>
      <c r="H80" s="3"/>
      <c r="I80" s="3"/>
      <c r="J80" s="3"/>
      <c r="K80" s="3"/>
      <c r="L80" s="3"/>
      <c r="M80" s="3"/>
      <c r="N80" s="3"/>
      <c r="O80" s="3"/>
      <c r="P80" s="3"/>
      <c r="Q80" s="3"/>
      <c r="R80" s="3"/>
      <c r="S80" s="3"/>
      <c r="T80" s="3"/>
      <c r="U80" s="3"/>
      <c r="V80" s="3"/>
      <c r="W80" s="3"/>
      <c r="X80" s="3"/>
      <c r="AE80">
        <v>15</v>
      </c>
      <c r="AF80">
        <v>21</v>
      </c>
      <c r="AG80" t="s">
        <v>261</v>
      </c>
    </row>
    <row r="81" spans="1:33" x14ac:dyDescent="0.2">
      <c r="A81" s="213"/>
      <c r="B81" s="214" t="s">
        <v>31</v>
      </c>
      <c r="C81" s="259"/>
      <c r="D81" s="215"/>
      <c r="E81" s="216"/>
      <c r="F81" s="216"/>
      <c r="G81" s="240">
        <f>G8+G10+G17+G25+G27+G30+G32+G35+G41+G52+G55+G58+G60+G62+G66+G70+G72</f>
        <v>0</v>
      </c>
      <c r="H81" s="3"/>
      <c r="I81" s="3"/>
      <c r="J81" s="3"/>
      <c r="K81" s="3"/>
      <c r="L81" s="3"/>
      <c r="M81" s="3"/>
      <c r="N81" s="3"/>
      <c r="O81" s="3"/>
      <c r="P81" s="3"/>
      <c r="Q81" s="3"/>
      <c r="R81" s="3"/>
      <c r="S81" s="3"/>
      <c r="T81" s="3"/>
      <c r="U81" s="3"/>
      <c r="V81" s="3"/>
      <c r="W81" s="3"/>
      <c r="X81" s="3"/>
      <c r="AE81">
        <f>SUMIF(L7:L79,AE80,G7:G79)</f>
        <v>0</v>
      </c>
      <c r="AF81">
        <f>SUMIF(L7:L79,AF80,G7:G79)</f>
        <v>0</v>
      </c>
      <c r="AG81" t="s">
        <v>380</v>
      </c>
    </row>
    <row r="82" spans="1:33" x14ac:dyDescent="0.2">
      <c r="A82" s="3"/>
      <c r="B82" s="4"/>
      <c r="C82" s="258"/>
      <c r="D82" s="6"/>
      <c r="E82" s="3"/>
      <c r="F82" s="3"/>
      <c r="G82" s="3"/>
      <c r="H82" s="3"/>
      <c r="I82" s="3"/>
      <c r="J82" s="3"/>
      <c r="K82" s="3"/>
      <c r="L82" s="3"/>
      <c r="M82" s="3"/>
      <c r="N82" s="3"/>
      <c r="O82" s="3"/>
      <c r="P82" s="3"/>
      <c r="Q82" s="3"/>
      <c r="R82" s="3"/>
      <c r="S82" s="3"/>
      <c r="T82" s="3"/>
      <c r="U82" s="3"/>
      <c r="V82" s="3"/>
      <c r="W82" s="3"/>
      <c r="X82" s="3"/>
    </row>
    <row r="83" spans="1:33" x14ac:dyDescent="0.2">
      <c r="A83" s="3"/>
      <c r="B83" s="4"/>
      <c r="C83" s="258"/>
      <c r="D83" s="6"/>
      <c r="E83" s="3"/>
      <c r="F83" s="3"/>
      <c r="G83" s="3"/>
      <c r="H83" s="3"/>
      <c r="I83" s="3"/>
      <c r="J83" s="3"/>
      <c r="K83" s="3"/>
      <c r="L83" s="3"/>
      <c r="M83" s="3"/>
      <c r="N83" s="3"/>
      <c r="O83" s="3"/>
      <c r="P83" s="3"/>
      <c r="Q83" s="3"/>
      <c r="R83" s="3"/>
      <c r="S83" s="3"/>
      <c r="T83" s="3"/>
      <c r="U83" s="3"/>
      <c r="V83" s="3"/>
      <c r="W83" s="3"/>
      <c r="X83" s="3"/>
    </row>
    <row r="84" spans="1:33" x14ac:dyDescent="0.2">
      <c r="A84" s="217" t="s">
        <v>381</v>
      </c>
      <c r="B84" s="217"/>
      <c r="C84" s="260"/>
      <c r="D84" s="6"/>
      <c r="E84" s="3"/>
      <c r="F84" s="3"/>
      <c r="G84" s="3"/>
      <c r="H84" s="3"/>
      <c r="I84" s="3"/>
      <c r="J84" s="3"/>
      <c r="K84" s="3"/>
      <c r="L84" s="3"/>
      <c r="M84" s="3"/>
      <c r="N84" s="3"/>
      <c r="O84" s="3"/>
      <c r="P84" s="3"/>
      <c r="Q84" s="3"/>
      <c r="R84" s="3"/>
      <c r="S84" s="3"/>
      <c r="T84" s="3"/>
      <c r="U84" s="3"/>
      <c r="V84" s="3"/>
      <c r="W84" s="3"/>
      <c r="X84" s="3"/>
    </row>
    <row r="85" spans="1:33" x14ac:dyDescent="0.2">
      <c r="A85" s="218"/>
      <c r="B85" s="219"/>
      <c r="C85" s="261"/>
      <c r="D85" s="219"/>
      <c r="E85" s="219"/>
      <c r="F85" s="219"/>
      <c r="G85" s="220"/>
      <c r="H85" s="3"/>
      <c r="I85" s="3"/>
      <c r="J85" s="3"/>
      <c r="K85" s="3"/>
      <c r="L85" s="3"/>
      <c r="M85" s="3"/>
      <c r="N85" s="3"/>
      <c r="O85" s="3"/>
      <c r="P85" s="3"/>
      <c r="Q85" s="3"/>
      <c r="R85" s="3"/>
      <c r="S85" s="3"/>
      <c r="T85" s="3"/>
      <c r="U85" s="3"/>
      <c r="V85" s="3"/>
      <c r="W85" s="3"/>
      <c r="X85" s="3"/>
      <c r="AG85" t="s">
        <v>382</v>
      </c>
    </row>
    <row r="86" spans="1:33" x14ac:dyDescent="0.2">
      <c r="A86" s="221"/>
      <c r="B86" s="222"/>
      <c r="C86" s="262"/>
      <c r="D86" s="222"/>
      <c r="E86" s="222"/>
      <c r="F86" s="222"/>
      <c r="G86" s="223"/>
      <c r="H86" s="3"/>
      <c r="I86" s="3"/>
      <c r="J86" s="3"/>
      <c r="K86" s="3"/>
      <c r="L86" s="3"/>
      <c r="M86" s="3"/>
      <c r="N86" s="3"/>
      <c r="O86" s="3"/>
      <c r="P86" s="3"/>
      <c r="Q86" s="3"/>
      <c r="R86" s="3"/>
      <c r="S86" s="3"/>
      <c r="T86" s="3"/>
      <c r="U86" s="3"/>
      <c r="V86" s="3"/>
      <c r="W86" s="3"/>
      <c r="X86" s="3"/>
    </row>
    <row r="87" spans="1:33" x14ac:dyDescent="0.2">
      <c r="A87" s="221"/>
      <c r="B87" s="222"/>
      <c r="C87" s="262"/>
      <c r="D87" s="222"/>
      <c r="E87" s="222"/>
      <c r="F87" s="222"/>
      <c r="G87" s="223"/>
      <c r="H87" s="3"/>
      <c r="I87" s="3"/>
      <c r="J87" s="3"/>
      <c r="K87" s="3"/>
      <c r="L87" s="3"/>
      <c r="M87" s="3"/>
      <c r="N87" s="3"/>
      <c r="O87" s="3"/>
      <c r="P87" s="3"/>
      <c r="Q87" s="3"/>
      <c r="R87" s="3"/>
      <c r="S87" s="3"/>
      <c r="T87" s="3"/>
      <c r="U87" s="3"/>
      <c r="V87" s="3"/>
      <c r="W87" s="3"/>
      <c r="X87" s="3"/>
    </row>
    <row r="88" spans="1:33" x14ac:dyDescent="0.2">
      <c r="A88" s="221"/>
      <c r="B88" s="222"/>
      <c r="C88" s="262"/>
      <c r="D88" s="222"/>
      <c r="E88" s="222"/>
      <c r="F88" s="222"/>
      <c r="G88" s="223"/>
      <c r="H88" s="3"/>
      <c r="I88" s="3"/>
      <c r="J88" s="3"/>
      <c r="K88" s="3"/>
      <c r="L88" s="3"/>
      <c r="M88" s="3"/>
      <c r="N88" s="3"/>
      <c r="O88" s="3"/>
      <c r="P88" s="3"/>
      <c r="Q88" s="3"/>
      <c r="R88" s="3"/>
      <c r="S88" s="3"/>
      <c r="T88" s="3"/>
      <c r="U88" s="3"/>
      <c r="V88" s="3"/>
      <c r="W88" s="3"/>
      <c r="X88" s="3"/>
    </row>
    <row r="89" spans="1:33" x14ac:dyDescent="0.2">
      <c r="A89" s="224"/>
      <c r="B89" s="225"/>
      <c r="C89" s="263"/>
      <c r="D89" s="225"/>
      <c r="E89" s="225"/>
      <c r="F89" s="225"/>
      <c r="G89" s="226"/>
      <c r="H89" s="3"/>
      <c r="I89" s="3"/>
      <c r="J89" s="3"/>
      <c r="K89" s="3"/>
      <c r="L89" s="3"/>
      <c r="M89" s="3"/>
      <c r="N89" s="3"/>
      <c r="O89" s="3"/>
      <c r="P89" s="3"/>
      <c r="Q89" s="3"/>
      <c r="R89" s="3"/>
      <c r="S89" s="3"/>
      <c r="T89" s="3"/>
      <c r="U89" s="3"/>
      <c r="V89" s="3"/>
      <c r="W89" s="3"/>
      <c r="X89" s="3"/>
    </row>
    <row r="90" spans="1:33" x14ac:dyDescent="0.2">
      <c r="A90" s="3"/>
      <c r="B90" s="4"/>
      <c r="C90" s="258"/>
      <c r="D90" s="6"/>
      <c r="E90" s="3"/>
      <c r="F90" s="3"/>
      <c r="G90" s="3"/>
      <c r="H90" s="3"/>
      <c r="I90" s="3"/>
      <c r="J90" s="3"/>
      <c r="K90" s="3"/>
      <c r="L90" s="3"/>
      <c r="M90" s="3"/>
      <c r="N90" s="3"/>
      <c r="O90" s="3"/>
      <c r="P90" s="3"/>
      <c r="Q90" s="3"/>
      <c r="R90" s="3"/>
      <c r="S90" s="3"/>
      <c r="T90" s="3"/>
      <c r="U90" s="3"/>
      <c r="V90" s="3"/>
      <c r="W90" s="3"/>
      <c r="X90" s="3"/>
    </row>
    <row r="91" spans="1:33" x14ac:dyDescent="0.2">
      <c r="C91" s="264"/>
      <c r="D91" s="10"/>
      <c r="AG91" t="s">
        <v>383</v>
      </c>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8">
    <mergeCell ref="C68:G68"/>
    <mergeCell ref="C77:G77"/>
    <mergeCell ref="C38:G38"/>
    <mergeCell ref="C40:G40"/>
    <mergeCell ref="C43:G43"/>
    <mergeCell ref="C45:G45"/>
    <mergeCell ref="C47:G47"/>
    <mergeCell ref="C49:G49"/>
    <mergeCell ref="A1:G1"/>
    <mergeCell ref="C2:G2"/>
    <mergeCell ref="C3:G3"/>
    <mergeCell ref="C4:G4"/>
    <mergeCell ref="A84:C84"/>
    <mergeCell ref="A85:G89"/>
    <mergeCell ref="C16:G16"/>
    <mergeCell ref="C20:G20"/>
    <mergeCell ref="C24:G24"/>
    <mergeCell ref="C29:G2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2237-D353-4C8A-9CEA-15495127E4D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46</v>
      </c>
      <c r="C3" s="199" t="s">
        <v>47</v>
      </c>
      <c r="D3" s="197"/>
      <c r="E3" s="197"/>
      <c r="F3" s="197"/>
      <c r="G3" s="198"/>
      <c r="AC3" s="175" t="s">
        <v>250</v>
      </c>
      <c r="AG3" t="s">
        <v>251</v>
      </c>
    </row>
    <row r="4" spans="1:60" ht="24.95" customHeight="1" x14ac:dyDescent="0.2">
      <c r="A4" s="200" t="s">
        <v>10</v>
      </c>
      <c r="B4" s="201" t="s">
        <v>50</v>
      </c>
      <c r="C4" s="202" t="s">
        <v>51</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SUMIF(AG9:AG12,"&lt;&gt;NOR",G9:G12)</f>
        <v>0</v>
      </c>
      <c r="H8" s="233"/>
      <c r="I8" s="233">
        <f>SUM(I9:I12)</f>
        <v>0</v>
      </c>
      <c r="J8" s="233"/>
      <c r="K8" s="233">
        <f>SUM(K9:K12)</f>
        <v>0</v>
      </c>
      <c r="L8" s="233"/>
      <c r="M8" s="233">
        <f>SUM(M9:M12)</f>
        <v>0</v>
      </c>
      <c r="N8" s="232"/>
      <c r="O8" s="232">
        <f>SUM(O9:O12)</f>
        <v>0</v>
      </c>
      <c r="P8" s="232"/>
      <c r="Q8" s="232">
        <f>SUM(Q9:Q12)</f>
        <v>0</v>
      </c>
      <c r="R8" s="233"/>
      <c r="S8" s="233"/>
      <c r="T8" s="233"/>
      <c r="U8" s="233"/>
      <c r="V8" s="233">
        <f>SUM(V9:V12)</f>
        <v>0</v>
      </c>
      <c r="W8" s="233"/>
      <c r="X8" s="233"/>
      <c r="AG8" t="s">
        <v>275</v>
      </c>
    </row>
    <row r="9" spans="1:60" ht="22.5" outlineLevel="1" x14ac:dyDescent="0.2">
      <c r="A9" s="247">
        <v>1</v>
      </c>
      <c r="B9" s="248" t="s">
        <v>384</v>
      </c>
      <c r="C9" s="255" t="s">
        <v>385</v>
      </c>
      <c r="D9" s="249" t="s">
        <v>386</v>
      </c>
      <c r="E9" s="250">
        <v>4</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389</v>
      </c>
      <c r="C10" s="255" t="s">
        <v>390</v>
      </c>
      <c r="D10" s="249" t="s">
        <v>386</v>
      </c>
      <c r="E10" s="250">
        <v>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391</v>
      </c>
      <c r="C11" s="255" t="s">
        <v>392</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393</v>
      </c>
      <c r="C12" s="255" t="s">
        <v>394</v>
      </c>
      <c r="D12" s="249" t="s">
        <v>386</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34" t="s">
        <v>274</v>
      </c>
      <c r="B13" s="235" t="s">
        <v>220</v>
      </c>
      <c r="C13" s="254" t="s">
        <v>221</v>
      </c>
      <c r="D13" s="236"/>
      <c r="E13" s="237"/>
      <c r="F13" s="238"/>
      <c r="G13" s="239">
        <f>SUMIF(AG14:AG63,"&lt;&gt;NOR",G14:G63)</f>
        <v>0</v>
      </c>
      <c r="H13" s="233"/>
      <c r="I13" s="233">
        <f>SUM(I14:I63)</f>
        <v>0</v>
      </c>
      <c r="J13" s="233"/>
      <c r="K13" s="233">
        <f>SUM(K14:K63)</f>
        <v>0</v>
      </c>
      <c r="L13" s="233"/>
      <c r="M13" s="233">
        <f>SUM(M14:M63)</f>
        <v>0</v>
      </c>
      <c r="N13" s="232"/>
      <c r="O13" s="232">
        <f>SUM(O14:O63)</f>
        <v>1.7600000000000002</v>
      </c>
      <c r="P13" s="232"/>
      <c r="Q13" s="232">
        <f>SUM(Q14:Q63)</f>
        <v>0</v>
      </c>
      <c r="R13" s="233"/>
      <c r="S13" s="233"/>
      <c r="T13" s="233"/>
      <c r="U13" s="233"/>
      <c r="V13" s="233">
        <f>SUM(V14:V63)</f>
        <v>0</v>
      </c>
      <c r="W13" s="233"/>
      <c r="X13" s="233"/>
      <c r="AG13" t="s">
        <v>275</v>
      </c>
    </row>
    <row r="14" spans="1:60" outlineLevel="1" x14ac:dyDescent="0.2">
      <c r="A14" s="247">
        <v>5</v>
      </c>
      <c r="B14" s="248" t="s">
        <v>395</v>
      </c>
      <c r="C14" s="255" t="s">
        <v>396</v>
      </c>
      <c r="D14" s="249" t="s">
        <v>304</v>
      </c>
      <c r="E14" s="250">
        <v>4</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397</v>
      </c>
      <c r="T14" s="230" t="s">
        <v>280</v>
      </c>
      <c r="U14" s="230">
        <v>0</v>
      </c>
      <c r="V14" s="230">
        <f>ROUND(E14*U14,2)</f>
        <v>0</v>
      </c>
      <c r="W14" s="230"/>
      <c r="X14" s="230" t="s">
        <v>281</v>
      </c>
      <c r="Y14" s="210"/>
      <c r="Z14" s="210"/>
      <c r="AA14" s="210"/>
      <c r="AB14" s="210"/>
      <c r="AC14" s="210"/>
      <c r="AD14" s="210"/>
      <c r="AE14" s="210"/>
      <c r="AF14" s="210"/>
      <c r="AG14" s="210" t="s">
        <v>330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6</v>
      </c>
      <c r="B15" s="248" t="s">
        <v>398</v>
      </c>
      <c r="C15" s="255" t="s">
        <v>399</v>
      </c>
      <c r="D15" s="249" t="s">
        <v>345</v>
      </c>
      <c r="E15" s="250">
        <v>836.5</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281</v>
      </c>
      <c r="Y15" s="210"/>
      <c r="Z15" s="210"/>
      <c r="AA15" s="210"/>
      <c r="AB15" s="210"/>
      <c r="AC15" s="210"/>
      <c r="AD15" s="210"/>
      <c r="AE15" s="210"/>
      <c r="AF15" s="210"/>
      <c r="AG15" s="210" t="s">
        <v>330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7">
        <v>7</v>
      </c>
      <c r="B16" s="248" t="s">
        <v>400</v>
      </c>
      <c r="C16" s="255" t="s">
        <v>401</v>
      </c>
      <c r="D16" s="249" t="s">
        <v>386</v>
      </c>
      <c r="E16" s="250">
        <v>130</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330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47">
        <v>8</v>
      </c>
      <c r="B17" s="248" t="s">
        <v>402</v>
      </c>
      <c r="C17" s="255" t="s">
        <v>403</v>
      </c>
      <c r="D17" s="249" t="s">
        <v>345</v>
      </c>
      <c r="E17" s="250">
        <v>149</v>
      </c>
      <c r="F17" s="251"/>
      <c r="G17" s="252">
        <f>ROUND(E17*F17,2)</f>
        <v>0</v>
      </c>
      <c r="H17" s="231"/>
      <c r="I17" s="230">
        <f>ROUND(E17*H17,2)</f>
        <v>0</v>
      </c>
      <c r="J17" s="231"/>
      <c r="K17" s="230">
        <f>ROUND(E17*J17,2)</f>
        <v>0</v>
      </c>
      <c r="L17" s="230">
        <v>21</v>
      </c>
      <c r="M17" s="230">
        <f>G17*(1+L17/100)</f>
        <v>0</v>
      </c>
      <c r="N17" s="229">
        <v>8.0000000000000004E-4</v>
      </c>
      <c r="O17" s="229">
        <f>ROUND(E17*N17,2)</f>
        <v>0.12</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330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1" x14ac:dyDescent="0.2">
      <c r="A18" s="247">
        <v>9</v>
      </c>
      <c r="B18" s="248" t="s">
        <v>404</v>
      </c>
      <c r="C18" s="255" t="s">
        <v>405</v>
      </c>
      <c r="D18" s="249" t="s">
        <v>345</v>
      </c>
      <c r="E18" s="250">
        <v>6</v>
      </c>
      <c r="F18" s="251"/>
      <c r="G18" s="252">
        <f>ROUND(E18*F18,2)</f>
        <v>0</v>
      </c>
      <c r="H18" s="231"/>
      <c r="I18" s="230">
        <f>ROUND(E18*H18,2)</f>
        <v>0</v>
      </c>
      <c r="J18" s="231"/>
      <c r="K18" s="230">
        <f>ROUND(E18*J18,2)</f>
        <v>0</v>
      </c>
      <c r="L18" s="230">
        <v>21</v>
      </c>
      <c r="M18" s="230">
        <f>G18*(1+L18/100)</f>
        <v>0</v>
      </c>
      <c r="N18" s="229">
        <v>1.41E-3</v>
      </c>
      <c r="O18" s="229">
        <f>ROUND(E18*N18,2)</f>
        <v>0.01</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330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47">
        <v>10</v>
      </c>
      <c r="B19" s="248" t="s">
        <v>406</v>
      </c>
      <c r="C19" s="255" t="s">
        <v>407</v>
      </c>
      <c r="D19" s="249" t="s">
        <v>345</v>
      </c>
      <c r="E19" s="250">
        <v>95</v>
      </c>
      <c r="F19" s="251"/>
      <c r="G19" s="252">
        <f>ROUND(E19*F19,2)</f>
        <v>0</v>
      </c>
      <c r="H19" s="231"/>
      <c r="I19" s="230">
        <f>ROUND(E19*H19,2)</f>
        <v>0</v>
      </c>
      <c r="J19" s="231"/>
      <c r="K19" s="230">
        <f>ROUND(E19*J19,2)</f>
        <v>0</v>
      </c>
      <c r="L19" s="230">
        <v>21</v>
      </c>
      <c r="M19" s="230">
        <f>G19*(1+L19/100)</f>
        <v>0</v>
      </c>
      <c r="N19" s="229">
        <v>1.5299999999999999E-3</v>
      </c>
      <c r="O19" s="229">
        <f>ROUND(E19*N19,2)</f>
        <v>0.15</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330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33.75" outlineLevel="1" x14ac:dyDescent="0.2">
      <c r="A20" s="247">
        <v>11</v>
      </c>
      <c r="B20" s="248" t="s">
        <v>408</v>
      </c>
      <c r="C20" s="255" t="s">
        <v>409</v>
      </c>
      <c r="D20" s="249" t="s">
        <v>345</v>
      </c>
      <c r="E20" s="250">
        <v>8.5</v>
      </c>
      <c r="F20" s="251"/>
      <c r="G20" s="252">
        <f>ROUND(E20*F20,2)</f>
        <v>0</v>
      </c>
      <c r="H20" s="231"/>
      <c r="I20" s="230">
        <f>ROUND(E20*H20,2)</f>
        <v>0</v>
      </c>
      <c r="J20" s="231"/>
      <c r="K20" s="230">
        <f>ROUND(E20*J20,2)</f>
        <v>0</v>
      </c>
      <c r="L20" s="230">
        <v>21</v>
      </c>
      <c r="M20" s="230">
        <f>G20*(1+L20/100)</f>
        <v>0</v>
      </c>
      <c r="N20" s="229">
        <v>1.7600000000000001E-3</v>
      </c>
      <c r="O20" s="229">
        <f>ROUND(E20*N20,2)</f>
        <v>0.01</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330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47">
        <v>12</v>
      </c>
      <c r="B21" s="248" t="s">
        <v>410</v>
      </c>
      <c r="C21" s="255" t="s">
        <v>411</v>
      </c>
      <c r="D21" s="249" t="s">
        <v>345</v>
      </c>
      <c r="E21" s="250">
        <v>205</v>
      </c>
      <c r="F21" s="251"/>
      <c r="G21" s="252">
        <f>ROUND(E21*F21,2)</f>
        <v>0</v>
      </c>
      <c r="H21" s="231"/>
      <c r="I21" s="230">
        <f>ROUND(E21*H21,2)</f>
        <v>0</v>
      </c>
      <c r="J21" s="231"/>
      <c r="K21" s="230">
        <f>ROUND(E21*J21,2)</f>
        <v>0</v>
      </c>
      <c r="L21" s="230">
        <v>21</v>
      </c>
      <c r="M21" s="230">
        <f>G21*(1+L21/100)</f>
        <v>0</v>
      </c>
      <c r="N21" s="229">
        <v>3.7000000000000002E-3</v>
      </c>
      <c r="O21" s="229">
        <f>ROUND(E21*N21,2)</f>
        <v>0.76</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330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33.75" outlineLevel="1" x14ac:dyDescent="0.2">
      <c r="A22" s="247">
        <v>13</v>
      </c>
      <c r="B22" s="248" t="s">
        <v>412</v>
      </c>
      <c r="C22" s="255" t="s">
        <v>413</v>
      </c>
      <c r="D22" s="249" t="s">
        <v>345</v>
      </c>
      <c r="E22" s="250">
        <v>125</v>
      </c>
      <c r="F22" s="251"/>
      <c r="G22" s="252">
        <f>ROUND(E22*F22,2)</f>
        <v>0</v>
      </c>
      <c r="H22" s="231"/>
      <c r="I22" s="230">
        <f>ROUND(E22*H22,2)</f>
        <v>0</v>
      </c>
      <c r="J22" s="231"/>
      <c r="K22" s="230">
        <f>ROUND(E22*J22,2)</f>
        <v>0</v>
      </c>
      <c r="L22" s="230">
        <v>21</v>
      </c>
      <c r="M22" s="230">
        <f>G22*(1+L22/100)</f>
        <v>0</v>
      </c>
      <c r="N22" s="229">
        <v>4.0299999999999997E-3</v>
      </c>
      <c r="O22" s="229">
        <f>ROUND(E22*N22,2)</f>
        <v>0.5</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330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45" outlineLevel="1" x14ac:dyDescent="0.2">
      <c r="A23" s="247">
        <v>14</v>
      </c>
      <c r="B23" s="248" t="s">
        <v>414</v>
      </c>
      <c r="C23" s="255" t="s">
        <v>415</v>
      </c>
      <c r="D23" s="249" t="s">
        <v>345</v>
      </c>
      <c r="E23" s="250">
        <v>80</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330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45" outlineLevel="1" x14ac:dyDescent="0.2">
      <c r="A24" s="247">
        <v>15</v>
      </c>
      <c r="B24" s="248" t="s">
        <v>416</v>
      </c>
      <c r="C24" s="255" t="s">
        <v>417</v>
      </c>
      <c r="D24" s="249" t="s">
        <v>345</v>
      </c>
      <c r="E24" s="250">
        <v>19</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330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33.75" outlineLevel="1" x14ac:dyDescent="0.2">
      <c r="A25" s="247">
        <v>16</v>
      </c>
      <c r="B25" s="248" t="s">
        <v>418</v>
      </c>
      <c r="C25" s="255" t="s">
        <v>419</v>
      </c>
      <c r="D25" s="249" t="s">
        <v>345</v>
      </c>
      <c r="E25" s="250">
        <v>29</v>
      </c>
      <c r="F25" s="251"/>
      <c r="G25" s="252">
        <f>ROUND(E25*F25,2)</f>
        <v>0</v>
      </c>
      <c r="H25" s="231"/>
      <c r="I25" s="230">
        <f>ROUND(E25*H25,2)</f>
        <v>0</v>
      </c>
      <c r="J25" s="231"/>
      <c r="K25" s="230">
        <f>ROUND(E25*J25,2)</f>
        <v>0</v>
      </c>
      <c r="L25" s="230">
        <v>21</v>
      </c>
      <c r="M25" s="230">
        <f>G25*(1+L25/100)</f>
        <v>0</v>
      </c>
      <c r="N25" s="229">
        <v>6.7000000000000002E-4</v>
      </c>
      <c r="O25" s="229">
        <f>ROUND(E25*N25,2)</f>
        <v>0.02</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330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33.75" outlineLevel="1" x14ac:dyDescent="0.2">
      <c r="A26" s="247">
        <v>17</v>
      </c>
      <c r="B26" s="248" t="s">
        <v>420</v>
      </c>
      <c r="C26" s="255" t="s">
        <v>421</v>
      </c>
      <c r="D26" s="249" t="s">
        <v>345</v>
      </c>
      <c r="E26" s="250">
        <v>10</v>
      </c>
      <c r="F26" s="251"/>
      <c r="G26" s="252">
        <f>ROUND(E26*F26,2)</f>
        <v>0</v>
      </c>
      <c r="H26" s="231"/>
      <c r="I26" s="230">
        <f>ROUND(E26*H26,2)</f>
        <v>0</v>
      </c>
      <c r="J26" s="231"/>
      <c r="K26" s="230">
        <f>ROUND(E26*J26,2)</f>
        <v>0</v>
      </c>
      <c r="L26" s="230">
        <v>21</v>
      </c>
      <c r="M26" s="230">
        <f>G26*(1+L26/100)</f>
        <v>0</v>
      </c>
      <c r="N26" s="229">
        <v>8.9999999999999998E-4</v>
      </c>
      <c r="O26" s="229">
        <f>ROUND(E26*N26,2)</f>
        <v>0.01</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330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47">
        <v>18</v>
      </c>
      <c r="B27" s="248" t="s">
        <v>422</v>
      </c>
      <c r="C27" s="255" t="s">
        <v>423</v>
      </c>
      <c r="D27" s="249" t="s">
        <v>345</v>
      </c>
      <c r="E27" s="250">
        <v>13</v>
      </c>
      <c r="F27" s="251"/>
      <c r="G27" s="252">
        <f>ROUND(E27*F27,2)</f>
        <v>0</v>
      </c>
      <c r="H27" s="231"/>
      <c r="I27" s="230">
        <f>ROUND(E27*H27,2)</f>
        <v>0</v>
      </c>
      <c r="J27" s="231"/>
      <c r="K27" s="230">
        <f>ROUND(E27*J27,2)</f>
        <v>0</v>
      </c>
      <c r="L27" s="230">
        <v>21</v>
      </c>
      <c r="M27" s="230">
        <f>G27*(1+L27/100)</f>
        <v>0</v>
      </c>
      <c r="N27" s="229">
        <v>1.32E-3</v>
      </c>
      <c r="O27" s="229">
        <f>ROUND(E27*N27,2)</f>
        <v>0.02</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330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33.75" outlineLevel="1" x14ac:dyDescent="0.2">
      <c r="A28" s="247">
        <v>19</v>
      </c>
      <c r="B28" s="248" t="s">
        <v>424</v>
      </c>
      <c r="C28" s="255" t="s">
        <v>407</v>
      </c>
      <c r="D28" s="249" t="s">
        <v>345</v>
      </c>
      <c r="E28" s="250">
        <v>76</v>
      </c>
      <c r="F28" s="251"/>
      <c r="G28" s="252">
        <f>ROUND(E28*F28,2)</f>
        <v>0</v>
      </c>
      <c r="H28" s="231"/>
      <c r="I28" s="230">
        <f>ROUND(E28*H28,2)</f>
        <v>0</v>
      </c>
      <c r="J28" s="231"/>
      <c r="K28" s="230">
        <f>ROUND(E28*J28,2)</f>
        <v>0</v>
      </c>
      <c r="L28" s="230">
        <v>21</v>
      </c>
      <c r="M28" s="230">
        <f>G28*(1+L28/100)</f>
        <v>0</v>
      </c>
      <c r="N28" s="229">
        <v>1.5299999999999999E-3</v>
      </c>
      <c r="O28" s="229">
        <f>ROUND(E28*N28,2)</f>
        <v>0.12</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330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1" x14ac:dyDescent="0.2">
      <c r="A29" s="247">
        <v>20</v>
      </c>
      <c r="B29" s="248" t="s">
        <v>425</v>
      </c>
      <c r="C29" s="255" t="s">
        <v>426</v>
      </c>
      <c r="D29" s="249" t="s">
        <v>345</v>
      </c>
      <c r="E29" s="250">
        <v>21</v>
      </c>
      <c r="F29" s="251"/>
      <c r="G29" s="252">
        <f>ROUND(E29*F29,2)</f>
        <v>0</v>
      </c>
      <c r="H29" s="231"/>
      <c r="I29" s="230">
        <f>ROUND(E29*H29,2)</f>
        <v>0</v>
      </c>
      <c r="J29" s="231"/>
      <c r="K29" s="230">
        <f>ROUND(E29*J29,2)</f>
        <v>0</v>
      </c>
      <c r="L29" s="230">
        <v>21</v>
      </c>
      <c r="M29" s="230">
        <f>G29*(1+L29/100)</f>
        <v>0</v>
      </c>
      <c r="N29" s="229">
        <v>1.83E-3</v>
      </c>
      <c r="O29" s="229">
        <f>ROUND(E29*N29,2)</f>
        <v>0.04</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330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21</v>
      </c>
      <c r="B30" s="248" t="s">
        <v>427</v>
      </c>
      <c r="C30" s="255" t="s">
        <v>428</v>
      </c>
      <c r="D30" s="249" t="s">
        <v>386</v>
      </c>
      <c r="E30" s="250">
        <v>4</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330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22</v>
      </c>
      <c r="B31" s="248" t="s">
        <v>429</v>
      </c>
      <c r="C31" s="255" t="s">
        <v>430</v>
      </c>
      <c r="D31" s="249" t="s">
        <v>386</v>
      </c>
      <c r="E31" s="250">
        <v>9</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330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23</v>
      </c>
      <c r="B32" s="248" t="s">
        <v>431</v>
      </c>
      <c r="C32" s="255" t="s">
        <v>432</v>
      </c>
      <c r="D32" s="249" t="s">
        <v>386</v>
      </c>
      <c r="E32" s="250">
        <v>4</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330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47">
        <v>24</v>
      </c>
      <c r="B33" s="248" t="s">
        <v>433</v>
      </c>
      <c r="C33" s="255" t="s">
        <v>434</v>
      </c>
      <c r="D33" s="249" t="s">
        <v>386</v>
      </c>
      <c r="E33" s="250">
        <v>3</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330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47">
        <v>25</v>
      </c>
      <c r="B34" s="248" t="s">
        <v>435</v>
      </c>
      <c r="C34" s="255" t="s">
        <v>436</v>
      </c>
      <c r="D34" s="249" t="s">
        <v>386</v>
      </c>
      <c r="E34" s="250">
        <v>22</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330</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47">
        <v>26</v>
      </c>
      <c r="B35" s="248" t="s">
        <v>437</v>
      </c>
      <c r="C35" s="255" t="s">
        <v>438</v>
      </c>
      <c r="D35" s="249" t="s">
        <v>439</v>
      </c>
      <c r="E35" s="250">
        <v>2</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387</v>
      </c>
      <c r="Y35" s="210"/>
      <c r="Z35" s="210"/>
      <c r="AA35" s="210"/>
      <c r="AB35" s="210"/>
      <c r="AC35" s="210"/>
      <c r="AD35" s="210"/>
      <c r="AE35" s="210"/>
      <c r="AF35" s="210"/>
      <c r="AG35" s="210" t="s">
        <v>440</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7">
        <v>27</v>
      </c>
      <c r="B36" s="248" t="s">
        <v>441</v>
      </c>
      <c r="C36" s="255" t="s">
        <v>442</v>
      </c>
      <c r="D36" s="249" t="s">
        <v>386</v>
      </c>
      <c r="E36" s="250">
        <v>2</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330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47">
        <v>28</v>
      </c>
      <c r="B37" s="248" t="s">
        <v>443</v>
      </c>
      <c r="C37" s="255" t="s">
        <v>444</v>
      </c>
      <c r="D37" s="249" t="s">
        <v>386</v>
      </c>
      <c r="E37" s="250">
        <v>18</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330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47">
        <v>29</v>
      </c>
      <c r="B38" s="248" t="s">
        <v>445</v>
      </c>
      <c r="C38" s="255" t="s">
        <v>446</v>
      </c>
      <c r="D38" s="249" t="s">
        <v>386</v>
      </c>
      <c r="E38" s="250">
        <v>3</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330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7">
        <v>30</v>
      </c>
      <c r="B39" s="248" t="s">
        <v>447</v>
      </c>
      <c r="C39" s="255" t="s">
        <v>448</v>
      </c>
      <c r="D39" s="249" t="s">
        <v>386</v>
      </c>
      <c r="E39" s="250">
        <v>4</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330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1" x14ac:dyDescent="0.2">
      <c r="A40" s="247">
        <v>31</v>
      </c>
      <c r="B40" s="248" t="s">
        <v>449</v>
      </c>
      <c r="C40" s="255" t="s">
        <v>450</v>
      </c>
      <c r="D40" s="249" t="s">
        <v>386</v>
      </c>
      <c r="E40" s="250">
        <v>6</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330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32</v>
      </c>
      <c r="B41" s="248" t="s">
        <v>451</v>
      </c>
      <c r="C41" s="255" t="s">
        <v>452</v>
      </c>
      <c r="D41" s="249" t="s">
        <v>386</v>
      </c>
      <c r="E41" s="250">
        <v>2</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281</v>
      </c>
      <c r="Y41" s="210"/>
      <c r="Z41" s="210"/>
      <c r="AA41" s="210"/>
      <c r="AB41" s="210"/>
      <c r="AC41" s="210"/>
      <c r="AD41" s="210"/>
      <c r="AE41" s="210"/>
      <c r="AF41" s="210"/>
      <c r="AG41" s="210" t="s">
        <v>330</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33</v>
      </c>
      <c r="B42" s="248" t="s">
        <v>453</v>
      </c>
      <c r="C42" s="255" t="s">
        <v>454</v>
      </c>
      <c r="D42" s="249" t="s">
        <v>386</v>
      </c>
      <c r="E42" s="250">
        <v>2</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281</v>
      </c>
      <c r="Y42" s="210"/>
      <c r="Z42" s="210"/>
      <c r="AA42" s="210"/>
      <c r="AB42" s="210"/>
      <c r="AC42" s="210"/>
      <c r="AD42" s="210"/>
      <c r="AE42" s="210"/>
      <c r="AF42" s="210"/>
      <c r="AG42" s="210" t="s">
        <v>330</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34</v>
      </c>
      <c r="B43" s="248" t="s">
        <v>455</v>
      </c>
      <c r="C43" s="255" t="s">
        <v>456</v>
      </c>
      <c r="D43" s="249" t="s">
        <v>386</v>
      </c>
      <c r="E43" s="250">
        <v>5</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330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35</v>
      </c>
      <c r="B44" s="248" t="s">
        <v>457</v>
      </c>
      <c r="C44" s="255" t="s">
        <v>458</v>
      </c>
      <c r="D44" s="249" t="s">
        <v>386</v>
      </c>
      <c r="E44" s="250">
        <v>1</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330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47">
        <v>36</v>
      </c>
      <c r="B45" s="248" t="s">
        <v>459</v>
      </c>
      <c r="C45" s="255" t="s">
        <v>460</v>
      </c>
      <c r="D45" s="249" t="s">
        <v>386</v>
      </c>
      <c r="E45" s="250">
        <v>1</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281</v>
      </c>
      <c r="Y45" s="210"/>
      <c r="Z45" s="210"/>
      <c r="AA45" s="210"/>
      <c r="AB45" s="210"/>
      <c r="AC45" s="210"/>
      <c r="AD45" s="210"/>
      <c r="AE45" s="210"/>
      <c r="AF45" s="210"/>
      <c r="AG45" s="210" t="s">
        <v>330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7">
        <v>37</v>
      </c>
      <c r="B46" s="248" t="s">
        <v>461</v>
      </c>
      <c r="C46" s="255" t="s">
        <v>462</v>
      </c>
      <c r="D46" s="249" t="s">
        <v>386</v>
      </c>
      <c r="E46" s="250">
        <v>2</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281</v>
      </c>
      <c r="Y46" s="210"/>
      <c r="Z46" s="210"/>
      <c r="AA46" s="210"/>
      <c r="AB46" s="210"/>
      <c r="AC46" s="210"/>
      <c r="AD46" s="210"/>
      <c r="AE46" s="210"/>
      <c r="AF46" s="210"/>
      <c r="AG46" s="210" t="s">
        <v>330</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7">
        <v>38</v>
      </c>
      <c r="B47" s="248" t="s">
        <v>463</v>
      </c>
      <c r="C47" s="255" t="s">
        <v>464</v>
      </c>
      <c r="D47" s="249" t="s">
        <v>386</v>
      </c>
      <c r="E47" s="250">
        <v>1</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281</v>
      </c>
      <c r="Y47" s="210"/>
      <c r="Z47" s="210"/>
      <c r="AA47" s="210"/>
      <c r="AB47" s="210"/>
      <c r="AC47" s="210"/>
      <c r="AD47" s="210"/>
      <c r="AE47" s="210"/>
      <c r="AF47" s="210"/>
      <c r="AG47" s="210" t="s">
        <v>330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47">
        <v>39</v>
      </c>
      <c r="B48" s="248" t="s">
        <v>465</v>
      </c>
      <c r="C48" s="255" t="s">
        <v>466</v>
      </c>
      <c r="D48" s="249" t="s">
        <v>386</v>
      </c>
      <c r="E48" s="250">
        <v>6</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281</v>
      </c>
      <c r="Y48" s="210"/>
      <c r="Z48" s="210"/>
      <c r="AA48" s="210"/>
      <c r="AB48" s="210"/>
      <c r="AC48" s="210"/>
      <c r="AD48" s="210"/>
      <c r="AE48" s="210"/>
      <c r="AF48" s="210"/>
      <c r="AG48" s="210" t="s">
        <v>330</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47">
        <v>40</v>
      </c>
      <c r="B49" s="248" t="s">
        <v>467</v>
      </c>
      <c r="C49" s="255" t="s">
        <v>468</v>
      </c>
      <c r="D49" s="249" t="s">
        <v>386</v>
      </c>
      <c r="E49" s="250">
        <v>1</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281</v>
      </c>
      <c r="Y49" s="210"/>
      <c r="Z49" s="210"/>
      <c r="AA49" s="210"/>
      <c r="AB49" s="210"/>
      <c r="AC49" s="210"/>
      <c r="AD49" s="210"/>
      <c r="AE49" s="210"/>
      <c r="AF49" s="210"/>
      <c r="AG49" s="210" t="s">
        <v>330</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7">
        <v>41</v>
      </c>
      <c r="B50" s="248" t="s">
        <v>469</v>
      </c>
      <c r="C50" s="255" t="s">
        <v>470</v>
      </c>
      <c r="D50" s="249" t="s">
        <v>386</v>
      </c>
      <c r="E50" s="250">
        <v>7</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330</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47">
        <v>42</v>
      </c>
      <c r="B51" s="248" t="s">
        <v>471</v>
      </c>
      <c r="C51" s="255" t="s">
        <v>472</v>
      </c>
      <c r="D51" s="249" t="s">
        <v>386</v>
      </c>
      <c r="E51" s="250">
        <v>1</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281</v>
      </c>
      <c r="Y51" s="210"/>
      <c r="Z51" s="210"/>
      <c r="AA51" s="210"/>
      <c r="AB51" s="210"/>
      <c r="AC51" s="210"/>
      <c r="AD51" s="210"/>
      <c r="AE51" s="210"/>
      <c r="AF51" s="210"/>
      <c r="AG51" s="210" t="s">
        <v>330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47">
        <v>43</v>
      </c>
      <c r="B52" s="248" t="s">
        <v>473</v>
      </c>
      <c r="C52" s="255" t="s">
        <v>474</v>
      </c>
      <c r="D52" s="249" t="s">
        <v>386</v>
      </c>
      <c r="E52" s="250">
        <v>4</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281</v>
      </c>
      <c r="Y52" s="210"/>
      <c r="Z52" s="210"/>
      <c r="AA52" s="210"/>
      <c r="AB52" s="210"/>
      <c r="AC52" s="210"/>
      <c r="AD52" s="210"/>
      <c r="AE52" s="210"/>
      <c r="AF52" s="210"/>
      <c r="AG52" s="210" t="s">
        <v>330</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47">
        <v>44</v>
      </c>
      <c r="B53" s="248" t="s">
        <v>475</v>
      </c>
      <c r="C53" s="255" t="s">
        <v>476</v>
      </c>
      <c r="D53" s="249" t="s">
        <v>386</v>
      </c>
      <c r="E53" s="250">
        <v>4</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330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1">
        <v>45</v>
      </c>
      <c r="B54" s="242" t="s">
        <v>477</v>
      </c>
      <c r="C54" s="256" t="s">
        <v>478</v>
      </c>
      <c r="D54" s="243" t="s">
        <v>386</v>
      </c>
      <c r="E54" s="244">
        <v>2</v>
      </c>
      <c r="F54" s="245"/>
      <c r="G54" s="246">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281</v>
      </c>
      <c r="Y54" s="210"/>
      <c r="Z54" s="210"/>
      <c r="AA54" s="210"/>
      <c r="AB54" s="210"/>
      <c r="AC54" s="210"/>
      <c r="AD54" s="210"/>
      <c r="AE54" s="210"/>
      <c r="AF54" s="210"/>
      <c r="AG54" s="210" t="s">
        <v>330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27"/>
      <c r="B55" s="228"/>
      <c r="C55" s="257" t="s">
        <v>479</v>
      </c>
      <c r="D55" s="253"/>
      <c r="E55" s="253"/>
      <c r="F55" s="253"/>
      <c r="G55" s="253"/>
      <c r="H55" s="230"/>
      <c r="I55" s="230"/>
      <c r="J55" s="230"/>
      <c r="K55" s="230"/>
      <c r="L55" s="230"/>
      <c r="M55" s="230"/>
      <c r="N55" s="229"/>
      <c r="O55" s="229"/>
      <c r="P55" s="229"/>
      <c r="Q55" s="229"/>
      <c r="R55" s="230"/>
      <c r="S55" s="230"/>
      <c r="T55" s="230"/>
      <c r="U55" s="230"/>
      <c r="V55" s="230"/>
      <c r="W55" s="230"/>
      <c r="X55" s="230"/>
      <c r="Y55" s="210"/>
      <c r="Z55" s="210"/>
      <c r="AA55" s="210"/>
      <c r="AB55" s="210"/>
      <c r="AC55" s="210"/>
      <c r="AD55" s="210"/>
      <c r="AE55" s="210"/>
      <c r="AF55" s="210"/>
      <c r="AG55" s="210" t="s">
        <v>294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47">
        <v>46</v>
      </c>
      <c r="B56" s="248" t="s">
        <v>480</v>
      </c>
      <c r="C56" s="255" t="s">
        <v>481</v>
      </c>
      <c r="D56" s="249" t="s">
        <v>386</v>
      </c>
      <c r="E56" s="250">
        <v>2</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330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47">
        <v>47</v>
      </c>
      <c r="B57" s="248" t="s">
        <v>482</v>
      </c>
      <c r="C57" s="255" t="s">
        <v>483</v>
      </c>
      <c r="D57" s="249" t="s">
        <v>386</v>
      </c>
      <c r="E57" s="250">
        <v>1</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281</v>
      </c>
      <c r="Y57" s="210"/>
      <c r="Z57" s="210"/>
      <c r="AA57" s="210"/>
      <c r="AB57" s="210"/>
      <c r="AC57" s="210"/>
      <c r="AD57" s="210"/>
      <c r="AE57" s="210"/>
      <c r="AF57" s="210"/>
      <c r="AG57" s="210" t="s">
        <v>330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47">
        <v>48</v>
      </c>
      <c r="B58" s="248" t="s">
        <v>484</v>
      </c>
      <c r="C58" s="255" t="s">
        <v>485</v>
      </c>
      <c r="D58" s="249" t="s">
        <v>386</v>
      </c>
      <c r="E58" s="250">
        <v>4</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330</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47">
        <v>49</v>
      </c>
      <c r="B59" s="248" t="s">
        <v>486</v>
      </c>
      <c r="C59" s="255" t="s">
        <v>487</v>
      </c>
      <c r="D59" s="249" t="s">
        <v>386</v>
      </c>
      <c r="E59" s="250">
        <v>2</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330</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47">
        <v>50</v>
      </c>
      <c r="B60" s="248" t="s">
        <v>488</v>
      </c>
      <c r="C60" s="255" t="s">
        <v>489</v>
      </c>
      <c r="D60" s="249" t="s">
        <v>386</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330</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7">
        <v>51</v>
      </c>
      <c r="B61" s="248" t="s">
        <v>490</v>
      </c>
      <c r="C61" s="255" t="s">
        <v>491</v>
      </c>
      <c r="D61" s="249" t="s">
        <v>386</v>
      </c>
      <c r="E61" s="250">
        <v>1</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330</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7">
        <v>52</v>
      </c>
      <c r="B62" s="248" t="s">
        <v>492</v>
      </c>
      <c r="C62" s="255" t="s">
        <v>493</v>
      </c>
      <c r="D62" s="249" t="s">
        <v>386</v>
      </c>
      <c r="E62" s="250">
        <v>1</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281</v>
      </c>
      <c r="Y62" s="210"/>
      <c r="Z62" s="210"/>
      <c r="AA62" s="210"/>
      <c r="AB62" s="210"/>
      <c r="AC62" s="210"/>
      <c r="AD62" s="210"/>
      <c r="AE62" s="210"/>
      <c r="AF62" s="210"/>
      <c r="AG62" s="210" t="s">
        <v>330</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47">
        <v>53</v>
      </c>
      <c r="B63" s="248" t="s">
        <v>494</v>
      </c>
      <c r="C63" s="255" t="s">
        <v>495</v>
      </c>
      <c r="D63" s="249" t="s">
        <v>386</v>
      </c>
      <c r="E63" s="250">
        <v>2</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330</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234" t="s">
        <v>274</v>
      </c>
      <c r="B64" s="235" t="s">
        <v>228</v>
      </c>
      <c r="C64" s="254" t="s">
        <v>229</v>
      </c>
      <c r="D64" s="236"/>
      <c r="E64" s="237"/>
      <c r="F64" s="238"/>
      <c r="G64" s="239">
        <f>SUMIF(AG65:AG117,"&lt;&gt;NOR",G65:G117)</f>
        <v>0</v>
      </c>
      <c r="H64" s="233"/>
      <c r="I64" s="233">
        <f>SUM(I65:I117)</f>
        <v>0</v>
      </c>
      <c r="J64" s="233"/>
      <c r="K64" s="233">
        <f>SUM(K65:K117)</f>
        <v>0</v>
      </c>
      <c r="L64" s="233"/>
      <c r="M64" s="233">
        <f>SUM(M65:M117)</f>
        <v>0</v>
      </c>
      <c r="N64" s="232"/>
      <c r="O64" s="232">
        <f>SUM(O65:O117)</f>
        <v>0</v>
      </c>
      <c r="P64" s="232"/>
      <c r="Q64" s="232">
        <f>SUM(Q65:Q117)</f>
        <v>0</v>
      </c>
      <c r="R64" s="233"/>
      <c r="S64" s="233"/>
      <c r="T64" s="233"/>
      <c r="U64" s="233"/>
      <c r="V64" s="233">
        <f>SUM(V65:V117)</f>
        <v>0</v>
      </c>
      <c r="W64" s="233"/>
      <c r="X64" s="233"/>
      <c r="AG64" t="s">
        <v>275</v>
      </c>
    </row>
    <row r="65" spans="1:60" outlineLevel="1" x14ac:dyDescent="0.2">
      <c r="A65" s="247">
        <v>54</v>
      </c>
      <c r="B65" s="248" t="s">
        <v>496</v>
      </c>
      <c r="C65" s="255" t="s">
        <v>497</v>
      </c>
      <c r="D65" s="249" t="s">
        <v>304</v>
      </c>
      <c r="E65" s="250">
        <v>20</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397</v>
      </c>
      <c r="T65" s="230" t="s">
        <v>280</v>
      </c>
      <c r="U65" s="230">
        <v>0</v>
      </c>
      <c r="V65" s="230">
        <f>ROUND(E65*U65,2)</f>
        <v>0</v>
      </c>
      <c r="W65" s="230"/>
      <c r="X65" s="230" t="s">
        <v>281</v>
      </c>
      <c r="Y65" s="210"/>
      <c r="Z65" s="210"/>
      <c r="AA65" s="210"/>
      <c r="AB65" s="210"/>
      <c r="AC65" s="210"/>
      <c r="AD65" s="210"/>
      <c r="AE65" s="210"/>
      <c r="AF65" s="210"/>
      <c r="AG65" s="210" t="s">
        <v>330</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47">
        <v>55</v>
      </c>
      <c r="B66" s="248" t="s">
        <v>498</v>
      </c>
      <c r="C66" s="255" t="s">
        <v>499</v>
      </c>
      <c r="D66" s="249" t="s">
        <v>386</v>
      </c>
      <c r="E66" s="250">
        <v>3</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330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47">
        <v>56</v>
      </c>
      <c r="B67" s="248" t="s">
        <v>500</v>
      </c>
      <c r="C67" s="255" t="s">
        <v>501</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330</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47">
        <v>57</v>
      </c>
      <c r="B68" s="248" t="s">
        <v>502</v>
      </c>
      <c r="C68" s="255" t="s">
        <v>503</v>
      </c>
      <c r="D68" s="249" t="s">
        <v>386</v>
      </c>
      <c r="E68" s="250">
        <v>2</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281</v>
      </c>
      <c r="Y68" s="210"/>
      <c r="Z68" s="210"/>
      <c r="AA68" s="210"/>
      <c r="AB68" s="210"/>
      <c r="AC68" s="210"/>
      <c r="AD68" s="210"/>
      <c r="AE68" s="210"/>
      <c r="AF68" s="210"/>
      <c r="AG68" s="210" t="s">
        <v>330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58</v>
      </c>
      <c r="B69" s="248" t="s">
        <v>504</v>
      </c>
      <c r="C69" s="255" t="s">
        <v>505</v>
      </c>
      <c r="D69" s="249" t="s">
        <v>386</v>
      </c>
      <c r="E69" s="250">
        <v>3</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330</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41">
        <v>59</v>
      </c>
      <c r="B70" s="242" t="s">
        <v>506</v>
      </c>
      <c r="C70" s="256" t="s">
        <v>507</v>
      </c>
      <c r="D70" s="243" t="s">
        <v>386</v>
      </c>
      <c r="E70" s="244">
        <v>1</v>
      </c>
      <c r="F70" s="245"/>
      <c r="G70" s="246">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330</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27"/>
      <c r="B71" s="228"/>
      <c r="C71" s="257" t="s">
        <v>508</v>
      </c>
      <c r="D71" s="253"/>
      <c r="E71" s="253"/>
      <c r="F71" s="253"/>
      <c r="G71" s="253"/>
      <c r="H71" s="230"/>
      <c r="I71" s="230"/>
      <c r="J71" s="230"/>
      <c r="K71" s="230"/>
      <c r="L71" s="230"/>
      <c r="M71" s="230"/>
      <c r="N71" s="229"/>
      <c r="O71" s="229"/>
      <c r="P71" s="229"/>
      <c r="Q71" s="229"/>
      <c r="R71" s="230"/>
      <c r="S71" s="230"/>
      <c r="T71" s="230"/>
      <c r="U71" s="230"/>
      <c r="V71" s="230"/>
      <c r="W71" s="230"/>
      <c r="X71" s="230"/>
      <c r="Y71" s="210"/>
      <c r="Z71" s="210"/>
      <c r="AA71" s="210"/>
      <c r="AB71" s="210"/>
      <c r="AC71" s="210"/>
      <c r="AD71" s="210"/>
      <c r="AE71" s="210"/>
      <c r="AF71" s="210"/>
      <c r="AG71" s="210" t="s">
        <v>294</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27"/>
      <c r="B72" s="228"/>
      <c r="C72" s="266" t="s">
        <v>509</v>
      </c>
      <c r="D72" s="265"/>
      <c r="E72" s="265"/>
      <c r="F72" s="265"/>
      <c r="G72" s="265"/>
      <c r="H72" s="230"/>
      <c r="I72" s="230"/>
      <c r="J72" s="230"/>
      <c r="K72" s="230"/>
      <c r="L72" s="230"/>
      <c r="M72" s="230"/>
      <c r="N72" s="229"/>
      <c r="O72" s="229"/>
      <c r="P72" s="229"/>
      <c r="Q72" s="229"/>
      <c r="R72" s="230"/>
      <c r="S72" s="230"/>
      <c r="T72" s="230"/>
      <c r="U72" s="230"/>
      <c r="V72" s="230"/>
      <c r="W72" s="230"/>
      <c r="X72" s="230"/>
      <c r="Y72" s="210"/>
      <c r="Z72" s="210"/>
      <c r="AA72" s="210"/>
      <c r="AB72" s="210"/>
      <c r="AC72" s="210"/>
      <c r="AD72" s="210"/>
      <c r="AE72" s="210"/>
      <c r="AF72" s="210"/>
      <c r="AG72" s="210" t="s">
        <v>294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27"/>
      <c r="B73" s="228"/>
      <c r="C73" s="266" t="s">
        <v>510</v>
      </c>
      <c r="D73" s="265"/>
      <c r="E73" s="265"/>
      <c r="F73" s="265"/>
      <c r="G73" s="265"/>
      <c r="H73" s="230"/>
      <c r="I73" s="230"/>
      <c r="J73" s="230"/>
      <c r="K73" s="230"/>
      <c r="L73" s="230"/>
      <c r="M73" s="230"/>
      <c r="N73" s="229"/>
      <c r="O73" s="229"/>
      <c r="P73" s="229"/>
      <c r="Q73" s="229"/>
      <c r="R73" s="230"/>
      <c r="S73" s="230"/>
      <c r="T73" s="230"/>
      <c r="U73" s="230"/>
      <c r="V73" s="230"/>
      <c r="W73" s="230"/>
      <c r="X73" s="230"/>
      <c r="Y73" s="210"/>
      <c r="Z73" s="210"/>
      <c r="AA73" s="210"/>
      <c r="AB73" s="210"/>
      <c r="AC73" s="210"/>
      <c r="AD73" s="210"/>
      <c r="AE73" s="210"/>
      <c r="AF73" s="210"/>
      <c r="AG73" s="210" t="s">
        <v>294</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27"/>
      <c r="B74" s="228"/>
      <c r="C74" s="266" t="s">
        <v>511</v>
      </c>
      <c r="D74" s="265"/>
      <c r="E74" s="265"/>
      <c r="F74" s="265"/>
      <c r="G74" s="265"/>
      <c r="H74" s="230"/>
      <c r="I74" s="230"/>
      <c r="J74" s="230"/>
      <c r="K74" s="230"/>
      <c r="L74" s="230"/>
      <c r="M74" s="230"/>
      <c r="N74" s="229"/>
      <c r="O74" s="229"/>
      <c r="P74" s="229"/>
      <c r="Q74" s="229"/>
      <c r="R74" s="230"/>
      <c r="S74" s="230"/>
      <c r="T74" s="230"/>
      <c r="U74" s="230"/>
      <c r="V74" s="230"/>
      <c r="W74" s="230"/>
      <c r="X74" s="230"/>
      <c r="Y74" s="210"/>
      <c r="Z74" s="210"/>
      <c r="AA74" s="210"/>
      <c r="AB74" s="210"/>
      <c r="AC74" s="210"/>
      <c r="AD74" s="210"/>
      <c r="AE74" s="210"/>
      <c r="AF74" s="210"/>
      <c r="AG74" s="210" t="s">
        <v>294</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27"/>
      <c r="B75" s="228"/>
      <c r="C75" s="266" t="s">
        <v>512</v>
      </c>
      <c r="D75" s="265"/>
      <c r="E75" s="265"/>
      <c r="F75" s="265"/>
      <c r="G75" s="265"/>
      <c r="H75" s="230"/>
      <c r="I75" s="230"/>
      <c r="J75" s="230"/>
      <c r="K75" s="230"/>
      <c r="L75" s="230"/>
      <c r="M75" s="230"/>
      <c r="N75" s="229"/>
      <c r="O75" s="229"/>
      <c r="P75" s="229"/>
      <c r="Q75" s="229"/>
      <c r="R75" s="230"/>
      <c r="S75" s="230"/>
      <c r="T75" s="230"/>
      <c r="U75" s="230"/>
      <c r="V75" s="230"/>
      <c r="W75" s="230"/>
      <c r="X75" s="230"/>
      <c r="Y75" s="210"/>
      <c r="Z75" s="210"/>
      <c r="AA75" s="210"/>
      <c r="AB75" s="210"/>
      <c r="AC75" s="210"/>
      <c r="AD75" s="210"/>
      <c r="AE75" s="210"/>
      <c r="AF75" s="210"/>
      <c r="AG75" s="210" t="s">
        <v>294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27"/>
      <c r="B76" s="228"/>
      <c r="C76" s="266" t="s">
        <v>513</v>
      </c>
      <c r="D76" s="265"/>
      <c r="E76" s="265"/>
      <c r="F76" s="265"/>
      <c r="G76" s="265"/>
      <c r="H76" s="230"/>
      <c r="I76" s="230"/>
      <c r="J76" s="230"/>
      <c r="K76" s="230"/>
      <c r="L76" s="230"/>
      <c r="M76" s="230"/>
      <c r="N76" s="229"/>
      <c r="O76" s="229"/>
      <c r="P76" s="229"/>
      <c r="Q76" s="229"/>
      <c r="R76" s="230"/>
      <c r="S76" s="230"/>
      <c r="T76" s="230"/>
      <c r="U76" s="230"/>
      <c r="V76" s="230"/>
      <c r="W76" s="230"/>
      <c r="X76" s="230"/>
      <c r="Y76" s="210"/>
      <c r="Z76" s="210"/>
      <c r="AA76" s="210"/>
      <c r="AB76" s="210"/>
      <c r="AC76" s="210"/>
      <c r="AD76" s="210"/>
      <c r="AE76" s="210"/>
      <c r="AF76" s="210"/>
      <c r="AG76" s="210" t="s">
        <v>294</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27"/>
      <c r="B77" s="228"/>
      <c r="C77" s="266" t="s">
        <v>514</v>
      </c>
      <c r="D77" s="265"/>
      <c r="E77" s="265"/>
      <c r="F77" s="265"/>
      <c r="G77" s="265"/>
      <c r="H77" s="230"/>
      <c r="I77" s="230"/>
      <c r="J77" s="230"/>
      <c r="K77" s="230"/>
      <c r="L77" s="230"/>
      <c r="M77" s="230"/>
      <c r="N77" s="229"/>
      <c r="O77" s="229"/>
      <c r="P77" s="229"/>
      <c r="Q77" s="229"/>
      <c r="R77" s="230"/>
      <c r="S77" s="230"/>
      <c r="T77" s="230"/>
      <c r="U77" s="230"/>
      <c r="V77" s="230"/>
      <c r="W77" s="230"/>
      <c r="X77" s="230"/>
      <c r="Y77" s="210"/>
      <c r="Z77" s="210"/>
      <c r="AA77" s="210"/>
      <c r="AB77" s="210"/>
      <c r="AC77" s="210"/>
      <c r="AD77" s="210"/>
      <c r="AE77" s="210"/>
      <c r="AF77" s="210"/>
      <c r="AG77" s="210" t="s">
        <v>294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27"/>
      <c r="B78" s="228"/>
      <c r="C78" s="266" t="s">
        <v>515</v>
      </c>
      <c r="D78" s="265"/>
      <c r="E78" s="265"/>
      <c r="F78" s="265"/>
      <c r="G78" s="265"/>
      <c r="H78" s="230"/>
      <c r="I78" s="230"/>
      <c r="J78" s="230"/>
      <c r="K78" s="230"/>
      <c r="L78" s="230"/>
      <c r="M78" s="230"/>
      <c r="N78" s="229"/>
      <c r="O78" s="229"/>
      <c r="P78" s="229"/>
      <c r="Q78" s="229"/>
      <c r="R78" s="230"/>
      <c r="S78" s="230"/>
      <c r="T78" s="230"/>
      <c r="U78" s="230"/>
      <c r="V78" s="230"/>
      <c r="W78" s="230"/>
      <c r="X78" s="230"/>
      <c r="Y78" s="210"/>
      <c r="Z78" s="210"/>
      <c r="AA78" s="210"/>
      <c r="AB78" s="210"/>
      <c r="AC78" s="210"/>
      <c r="AD78" s="210"/>
      <c r="AE78" s="210"/>
      <c r="AF78" s="210"/>
      <c r="AG78" s="210" t="s">
        <v>294</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27"/>
      <c r="B79" s="228"/>
      <c r="C79" s="266" t="s">
        <v>516</v>
      </c>
      <c r="D79" s="265"/>
      <c r="E79" s="265"/>
      <c r="F79" s="265"/>
      <c r="G79" s="265"/>
      <c r="H79" s="230"/>
      <c r="I79" s="230"/>
      <c r="J79" s="230"/>
      <c r="K79" s="230"/>
      <c r="L79" s="230"/>
      <c r="M79" s="230"/>
      <c r="N79" s="229"/>
      <c r="O79" s="229"/>
      <c r="P79" s="229"/>
      <c r="Q79" s="229"/>
      <c r="R79" s="230"/>
      <c r="S79" s="230"/>
      <c r="T79" s="230"/>
      <c r="U79" s="230"/>
      <c r="V79" s="230"/>
      <c r="W79" s="230"/>
      <c r="X79" s="230"/>
      <c r="Y79" s="210"/>
      <c r="Z79" s="210"/>
      <c r="AA79" s="210"/>
      <c r="AB79" s="210"/>
      <c r="AC79" s="210"/>
      <c r="AD79" s="210"/>
      <c r="AE79" s="210"/>
      <c r="AF79" s="210"/>
      <c r="AG79" s="210" t="s">
        <v>294</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27"/>
      <c r="B80" s="228"/>
      <c r="C80" s="266" t="s">
        <v>517</v>
      </c>
      <c r="D80" s="265"/>
      <c r="E80" s="265"/>
      <c r="F80" s="265"/>
      <c r="G80" s="265"/>
      <c r="H80" s="230"/>
      <c r="I80" s="230"/>
      <c r="J80" s="230"/>
      <c r="K80" s="230"/>
      <c r="L80" s="230"/>
      <c r="M80" s="230"/>
      <c r="N80" s="229"/>
      <c r="O80" s="229"/>
      <c r="P80" s="229"/>
      <c r="Q80" s="229"/>
      <c r="R80" s="230"/>
      <c r="S80" s="230"/>
      <c r="T80" s="230"/>
      <c r="U80" s="230"/>
      <c r="V80" s="230"/>
      <c r="W80" s="230"/>
      <c r="X80" s="230"/>
      <c r="Y80" s="210"/>
      <c r="Z80" s="210"/>
      <c r="AA80" s="210"/>
      <c r="AB80" s="210"/>
      <c r="AC80" s="210"/>
      <c r="AD80" s="210"/>
      <c r="AE80" s="210"/>
      <c r="AF80" s="210"/>
      <c r="AG80" s="210" t="s">
        <v>294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27"/>
      <c r="B81" s="228"/>
      <c r="C81" s="266" t="s">
        <v>518</v>
      </c>
      <c r="D81" s="265"/>
      <c r="E81" s="265"/>
      <c r="F81" s="265"/>
      <c r="G81" s="265"/>
      <c r="H81" s="230"/>
      <c r="I81" s="230"/>
      <c r="J81" s="230"/>
      <c r="K81" s="230"/>
      <c r="L81" s="230"/>
      <c r="M81" s="230"/>
      <c r="N81" s="229"/>
      <c r="O81" s="229"/>
      <c r="P81" s="229"/>
      <c r="Q81" s="229"/>
      <c r="R81" s="230"/>
      <c r="S81" s="230"/>
      <c r="T81" s="230"/>
      <c r="U81" s="230"/>
      <c r="V81" s="230"/>
      <c r="W81" s="230"/>
      <c r="X81" s="230"/>
      <c r="Y81" s="210"/>
      <c r="Z81" s="210"/>
      <c r="AA81" s="210"/>
      <c r="AB81" s="210"/>
      <c r="AC81" s="210"/>
      <c r="AD81" s="210"/>
      <c r="AE81" s="210"/>
      <c r="AF81" s="210"/>
      <c r="AG81" s="210" t="s">
        <v>294</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27"/>
      <c r="B82" s="228"/>
      <c r="C82" s="266" t="s">
        <v>519</v>
      </c>
      <c r="D82" s="265"/>
      <c r="E82" s="265"/>
      <c r="F82" s="265"/>
      <c r="G82" s="265"/>
      <c r="H82" s="230"/>
      <c r="I82" s="230"/>
      <c r="J82" s="230"/>
      <c r="K82" s="230"/>
      <c r="L82" s="230"/>
      <c r="M82" s="230"/>
      <c r="N82" s="229"/>
      <c r="O82" s="229"/>
      <c r="P82" s="229"/>
      <c r="Q82" s="229"/>
      <c r="R82" s="230"/>
      <c r="S82" s="230"/>
      <c r="T82" s="230"/>
      <c r="U82" s="230"/>
      <c r="V82" s="230"/>
      <c r="W82" s="230"/>
      <c r="X82" s="230"/>
      <c r="Y82" s="210"/>
      <c r="Z82" s="210"/>
      <c r="AA82" s="210"/>
      <c r="AB82" s="210"/>
      <c r="AC82" s="210"/>
      <c r="AD82" s="210"/>
      <c r="AE82" s="210"/>
      <c r="AF82" s="210"/>
      <c r="AG82" s="210" t="s">
        <v>294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27"/>
      <c r="B83" s="228"/>
      <c r="C83" s="266" t="s">
        <v>520</v>
      </c>
      <c r="D83" s="265"/>
      <c r="E83" s="265"/>
      <c r="F83" s="265"/>
      <c r="G83" s="265"/>
      <c r="H83" s="230"/>
      <c r="I83" s="230"/>
      <c r="J83" s="230"/>
      <c r="K83" s="230"/>
      <c r="L83" s="230"/>
      <c r="M83" s="230"/>
      <c r="N83" s="229"/>
      <c r="O83" s="229"/>
      <c r="P83" s="229"/>
      <c r="Q83" s="229"/>
      <c r="R83" s="230"/>
      <c r="S83" s="230"/>
      <c r="T83" s="230"/>
      <c r="U83" s="230"/>
      <c r="V83" s="230"/>
      <c r="W83" s="230"/>
      <c r="X83" s="230"/>
      <c r="Y83" s="210"/>
      <c r="Z83" s="210"/>
      <c r="AA83" s="210"/>
      <c r="AB83" s="210"/>
      <c r="AC83" s="210"/>
      <c r="AD83" s="210"/>
      <c r="AE83" s="210"/>
      <c r="AF83" s="210"/>
      <c r="AG83" s="210" t="s">
        <v>294</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27"/>
      <c r="B84" s="228"/>
      <c r="C84" s="266" t="s">
        <v>521</v>
      </c>
      <c r="D84" s="265"/>
      <c r="E84" s="265"/>
      <c r="F84" s="265"/>
      <c r="G84" s="265"/>
      <c r="H84" s="230"/>
      <c r="I84" s="230"/>
      <c r="J84" s="230"/>
      <c r="K84" s="230"/>
      <c r="L84" s="230"/>
      <c r="M84" s="230"/>
      <c r="N84" s="229"/>
      <c r="O84" s="229"/>
      <c r="P84" s="229"/>
      <c r="Q84" s="229"/>
      <c r="R84" s="230"/>
      <c r="S84" s="230"/>
      <c r="T84" s="230"/>
      <c r="U84" s="230"/>
      <c r="V84" s="230"/>
      <c r="W84" s="230"/>
      <c r="X84" s="230"/>
      <c r="Y84" s="210"/>
      <c r="Z84" s="210"/>
      <c r="AA84" s="210"/>
      <c r="AB84" s="210"/>
      <c r="AC84" s="210"/>
      <c r="AD84" s="210"/>
      <c r="AE84" s="210"/>
      <c r="AF84" s="210"/>
      <c r="AG84" s="210" t="s">
        <v>294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27"/>
      <c r="B85" s="228"/>
      <c r="C85" s="266" t="s">
        <v>522</v>
      </c>
      <c r="D85" s="265"/>
      <c r="E85" s="265"/>
      <c r="F85" s="265"/>
      <c r="G85" s="265"/>
      <c r="H85" s="230"/>
      <c r="I85" s="230"/>
      <c r="J85" s="230"/>
      <c r="K85" s="230"/>
      <c r="L85" s="230"/>
      <c r="M85" s="230"/>
      <c r="N85" s="229"/>
      <c r="O85" s="229"/>
      <c r="P85" s="229"/>
      <c r="Q85" s="229"/>
      <c r="R85" s="230"/>
      <c r="S85" s="230"/>
      <c r="T85" s="230"/>
      <c r="U85" s="230"/>
      <c r="V85" s="230"/>
      <c r="W85" s="230"/>
      <c r="X85" s="230"/>
      <c r="Y85" s="210"/>
      <c r="Z85" s="210"/>
      <c r="AA85" s="210"/>
      <c r="AB85" s="210"/>
      <c r="AC85" s="210"/>
      <c r="AD85" s="210"/>
      <c r="AE85" s="210"/>
      <c r="AF85" s="210"/>
      <c r="AG85" s="210" t="s">
        <v>294</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27"/>
      <c r="B86" s="228"/>
      <c r="C86" s="266" t="s">
        <v>523</v>
      </c>
      <c r="D86" s="265"/>
      <c r="E86" s="265"/>
      <c r="F86" s="265"/>
      <c r="G86" s="265"/>
      <c r="H86" s="230"/>
      <c r="I86" s="230"/>
      <c r="J86" s="230"/>
      <c r="K86" s="230"/>
      <c r="L86" s="230"/>
      <c r="M86" s="230"/>
      <c r="N86" s="229"/>
      <c r="O86" s="229"/>
      <c r="P86" s="229"/>
      <c r="Q86" s="229"/>
      <c r="R86" s="230"/>
      <c r="S86" s="230"/>
      <c r="T86" s="230"/>
      <c r="U86" s="230"/>
      <c r="V86" s="230"/>
      <c r="W86" s="230"/>
      <c r="X86" s="230"/>
      <c r="Y86" s="210"/>
      <c r="Z86" s="210"/>
      <c r="AA86" s="210"/>
      <c r="AB86" s="210"/>
      <c r="AC86" s="210"/>
      <c r="AD86" s="210"/>
      <c r="AE86" s="210"/>
      <c r="AF86" s="210"/>
      <c r="AG86" s="210" t="s">
        <v>294</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27"/>
      <c r="B87" s="228"/>
      <c r="C87" s="266" t="s">
        <v>524</v>
      </c>
      <c r="D87" s="265"/>
      <c r="E87" s="265"/>
      <c r="F87" s="265"/>
      <c r="G87" s="265"/>
      <c r="H87" s="230"/>
      <c r="I87" s="230"/>
      <c r="J87" s="230"/>
      <c r="K87" s="230"/>
      <c r="L87" s="230"/>
      <c r="M87" s="230"/>
      <c r="N87" s="229"/>
      <c r="O87" s="229"/>
      <c r="P87" s="229"/>
      <c r="Q87" s="229"/>
      <c r="R87" s="230"/>
      <c r="S87" s="230"/>
      <c r="T87" s="230"/>
      <c r="U87" s="230"/>
      <c r="V87" s="230"/>
      <c r="W87" s="230"/>
      <c r="X87" s="230"/>
      <c r="Y87" s="210"/>
      <c r="Z87" s="210"/>
      <c r="AA87" s="210"/>
      <c r="AB87" s="210"/>
      <c r="AC87" s="210"/>
      <c r="AD87" s="210"/>
      <c r="AE87" s="210"/>
      <c r="AF87" s="210"/>
      <c r="AG87" s="210" t="s">
        <v>294</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47">
        <v>60</v>
      </c>
      <c r="B88" s="248" t="s">
        <v>525</v>
      </c>
      <c r="C88" s="255" t="s">
        <v>526</v>
      </c>
      <c r="D88" s="249" t="s">
        <v>386</v>
      </c>
      <c r="E88" s="250">
        <v>2</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387</v>
      </c>
      <c r="Y88" s="210"/>
      <c r="Z88" s="210"/>
      <c r="AA88" s="210"/>
      <c r="AB88" s="210"/>
      <c r="AC88" s="210"/>
      <c r="AD88" s="210"/>
      <c r="AE88" s="210"/>
      <c r="AF88" s="210"/>
      <c r="AG88" s="210" t="s">
        <v>388</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47">
        <v>61</v>
      </c>
      <c r="B89" s="248" t="s">
        <v>527</v>
      </c>
      <c r="C89" s="255" t="s">
        <v>528</v>
      </c>
      <c r="D89" s="249" t="s">
        <v>386</v>
      </c>
      <c r="E89" s="250">
        <v>1</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387</v>
      </c>
      <c r="Y89" s="210"/>
      <c r="Z89" s="210"/>
      <c r="AA89" s="210"/>
      <c r="AB89" s="210"/>
      <c r="AC89" s="210"/>
      <c r="AD89" s="210"/>
      <c r="AE89" s="210"/>
      <c r="AF89" s="210"/>
      <c r="AG89" s="210" t="s">
        <v>388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41">
        <v>62</v>
      </c>
      <c r="B90" s="242" t="s">
        <v>529</v>
      </c>
      <c r="C90" s="256" t="s">
        <v>530</v>
      </c>
      <c r="D90" s="243" t="s">
        <v>386</v>
      </c>
      <c r="E90" s="244">
        <v>1</v>
      </c>
      <c r="F90" s="245"/>
      <c r="G90" s="246">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281</v>
      </c>
      <c r="Y90" s="210"/>
      <c r="Z90" s="210"/>
      <c r="AA90" s="210"/>
      <c r="AB90" s="210"/>
      <c r="AC90" s="210"/>
      <c r="AD90" s="210"/>
      <c r="AE90" s="210"/>
      <c r="AF90" s="210"/>
      <c r="AG90" s="210" t="s">
        <v>330</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27"/>
      <c r="B91" s="228"/>
      <c r="C91" s="257" t="s">
        <v>531</v>
      </c>
      <c r="D91" s="253"/>
      <c r="E91" s="253"/>
      <c r="F91" s="253"/>
      <c r="G91" s="253"/>
      <c r="H91" s="230"/>
      <c r="I91" s="230"/>
      <c r="J91" s="230"/>
      <c r="K91" s="230"/>
      <c r="L91" s="230"/>
      <c r="M91" s="230"/>
      <c r="N91" s="229"/>
      <c r="O91" s="229"/>
      <c r="P91" s="229"/>
      <c r="Q91" s="229"/>
      <c r="R91" s="230"/>
      <c r="S91" s="230"/>
      <c r="T91" s="230"/>
      <c r="U91" s="230"/>
      <c r="V91" s="230"/>
      <c r="W91" s="230"/>
      <c r="X91" s="230"/>
      <c r="Y91" s="210"/>
      <c r="Z91" s="210"/>
      <c r="AA91" s="210"/>
      <c r="AB91" s="210"/>
      <c r="AC91" s="210"/>
      <c r="AD91" s="210"/>
      <c r="AE91" s="210"/>
      <c r="AF91" s="210"/>
      <c r="AG91" s="210" t="s">
        <v>294</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27"/>
      <c r="B92" s="228"/>
      <c r="C92" s="266" t="s">
        <v>532</v>
      </c>
      <c r="D92" s="265"/>
      <c r="E92" s="265"/>
      <c r="F92" s="265"/>
      <c r="G92" s="265"/>
      <c r="H92" s="230"/>
      <c r="I92" s="230"/>
      <c r="J92" s="230"/>
      <c r="K92" s="230"/>
      <c r="L92" s="230"/>
      <c r="M92" s="230"/>
      <c r="N92" s="229"/>
      <c r="O92" s="229"/>
      <c r="P92" s="229"/>
      <c r="Q92" s="229"/>
      <c r="R92" s="230"/>
      <c r="S92" s="230"/>
      <c r="T92" s="230"/>
      <c r="U92" s="230"/>
      <c r="V92" s="230"/>
      <c r="W92" s="230"/>
      <c r="X92" s="230"/>
      <c r="Y92" s="210"/>
      <c r="Z92" s="210"/>
      <c r="AA92" s="210"/>
      <c r="AB92" s="210"/>
      <c r="AC92" s="210"/>
      <c r="AD92" s="210"/>
      <c r="AE92" s="210"/>
      <c r="AF92" s="210"/>
      <c r="AG92" s="210" t="s">
        <v>294</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27"/>
      <c r="B93" s="228"/>
      <c r="C93" s="266" t="s">
        <v>533</v>
      </c>
      <c r="D93" s="265"/>
      <c r="E93" s="265"/>
      <c r="F93" s="265"/>
      <c r="G93" s="265"/>
      <c r="H93" s="230"/>
      <c r="I93" s="230"/>
      <c r="J93" s="230"/>
      <c r="K93" s="230"/>
      <c r="L93" s="230"/>
      <c r="M93" s="230"/>
      <c r="N93" s="229"/>
      <c r="O93" s="229"/>
      <c r="P93" s="229"/>
      <c r="Q93" s="229"/>
      <c r="R93" s="230"/>
      <c r="S93" s="230"/>
      <c r="T93" s="230"/>
      <c r="U93" s="230"/>
      <c r="V93" s="230"/>
      <c r="W93" s="230"/>
      <c r="X93" s="230"/>
      <c r="Y93" s="210"/>
      <c r="Z93" s="210"/>
      <c r="AA93" s="210"/>
      <c r="AB93" s="210"/>
      <c r="AC93" s="210"/>
      <c r="AD93" s="210"/>
      <c r="AE93" s="210"/>
      <c r="AF93" s="210"/>
      <c r="AG93" s="210" t="s">
        <v>294</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27"/>
      <c r="B94" s="228"/>
      <c r="C94" s="266" t="s">
        <v>534</v>
      </c>
      <c r="D94" s="265"/>
      <c r="E94" s="265"/>
      <c r="F94" s="265"/>
      <c r="G94" s="265"/>
      <c r="H94" s="230"/>
      <c r="I94" s="230"/>
      <c r="J94" s="230"/>
      <c r="K94" s="230"/>
      <c r="L94" s="230"/>
      <c r="M94" s="230"/>
      <c r="N94" s="229"/>
      <c r="O94" s="229"/>
      <c r="P94" s="229"/>
      <c r="Q94" s="229"/>
      <c r="R94" s="230"/>
      <c r="S94" s="230"/>
      <c r="T94" s="230"/>
      <c r="U94" s="230"/>
      <c r="V94" s="230"/>
      <c r="W94" s="230"/>
      <c r="X94" s="230"/>
      <c r="Y94" s="210"/>
      <c r="Z94" s="210"/>
      <c r="AA94" s="210"/>
      <c r="AB94" s="210"/>
      <c r="AC94" s="210"/>
      <c r="AD94" s="210"/>
      <c r="AE94" s="210"/>
      <c r="AF94" s="210"/>
      <c r="AG94" s="210" t="s">
        <v>294</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27"/>
      <c r="B95" s="228"/>
      <c r="C95" s="266" t="s">
        <v>535</v>
      </c>
      <c r="D95" s="265"/>
      <c r="E95" s="265"/>
      <c r="F95" s="265"/>
      <c r="G95" s="265"/>
      <c r="H95" s="230"/>
      <c r="I95" s="230"/>
      <c r="J95" s="230"/>
      <c r="K95" s="230"/>
      <c r="L95" s="230"/>
      <c r="M95" s="230"/>
      <c r="N95" s="229"/>
      <c r="O95" s="229"/>
      <c r="P95" s="229"/>
      <c r="Q95" s="229"/>
      <c r="R95" s="230"/>
      <c r="S95" s="230"/>
      <c r="T95" s="230"/>
      <c r="U95" s="230"/>
      <c r="V95" s="230"/>
      <c r="W95" s="230"/>
      <c r="X95" s="230"/>
      <c r="Y95" s="210"/>
      <c r="Z95" s="210"/>
      <c r="AA95" s="210"/>
      <c r="AB95" s="210"/>
      <c r="AC95" s="210"/>
      <c r="AD95" s="210"/>
      <c r="AE95" s="210"/>
      <c r="AF95" s="210"/>
      <c r="AG95" s="210" t="s">
        <v>294</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27"/>
      <c r="B96" s="228"/>
      <c r="C96" s="266" t="s">
        <v>536</v>
      </c>
      <c r="D96" s="265"/>
      <c r="E96" s="265"/>
      <c r="F96" s="265"/>
      <c r="G96" s="265"/>
      <c r="H96" s="230"/>
      <c r="I96" s="230"/>
      <c r="J96" s="230"/>
      <c r="K96" s="230"/>
      <c r="L96" s="230"/>
      <c r="M96" s="230"/>
      <c r="N96" s="229"/>
      <c r="O96" s="229"/>
      <c r="P96" s="229"/>
      <c r="Q96" s="229"/>
      <c r="R96" s="230"/>
      <c r="S96" s="230"/>
      <c r="T96" s="230"/>
      <c r="U96" s="230"/>
      <c r="V96" s="230"/>
      <c r="W96" s="230"/>
      <c r="X96" s="230"/>
      <c r="Y96" s="210"/>
      <c r="Z96" s="210"/>
      <c r="AA96" s="210"/>
      <c r="AB96" s="210"/>
      <c r="AC96" s="210"/>
      <c r="AD96" s="210"/>
      <c r="AE96" s="210"/>
      <c r="AF96" s="210"/>
      <c r="AG96" s="210" t="s">
        <v>294</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27"/>
      <c r="B97" s="228"/>
      <c r="C97" s="266" t="s">
        <v>537</v>
      </c>
      <c r="D97" s="265"/>
      <c r="E97" s="265"/>
      <c r="F97" s="265"/>
      <c r="G97" s="265"/>
      <c r="H97" s="230"/>
      <c r="I97" s="230"/>
      <c r="J97" s="230"/>
      <c r="K97" s="230"/>
      <c r="L97" s="230"/>
      <c r="M97" s="230"/>
      <c r="N97" s="229"/>
      <c r="O97" s="229"/>
      <c r="P97" s="229"/>
      <c r="Q97" s="229"/>
      <c r="R97" s="230"/>
      <c r="S97" s="230"/>
      <c r="T97" s="230"/>
      <c r="U97" s="230"/>
      <c r="V97" s="230"/>
      <c r="W97" s="230"/>
      <c r="X97" s="230"/>
      <c r="Y97" s="210"/>
      <c r="Z97" s="210"/>
      <c r="AA97" s="210"/>
      <c r="AB97" s="210"/>
      <c r="AC97" s="210"/>
      <c r="AD97" s="210"/>
      <c r="AE97" s="210"/>
      <c r="AF97" s="210"/>
      <c r="AG97" s="210" t="s">
        <v>294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27"/>
      <c r="B98" s="228"/>
      <c r="C98" s="266" t="s">
        <v>538</v>
      </c>
      <c r="D98" s="265"/>
      <c r="E98" s="265"/>
      <c r="F98" s="265"/>
      <c r="G98" s="265"/>
      <c r="H98" s="230"/>
      <c r="I98" s="230"/>
      <c r="J98" s="230"/>
      <c r="K98" s="230"/>
      <c r="L98" s="230"/>
      <c r="M98" s="230"/>
      <c r="N98" s="229"/>
      <c r="O98" s="229"/>
      <c r="P98" s="229"/>
      <c r="Q98" s="229"/>
      <c r="R98" s="230"/>
      <c r="S98" s="230"/>
      <c r="T98" s="230"/>
      <c r="U98" s="230"/>
      <c r="V98" s="230"/>
      <c r="W98" s="230"/>
      <c r="X98" s="230"/>
      <c r="Y98" s="210"/>
      <c r="Z98" s="210"/>
      <c r="AA98" s="210"/>
      <c r="AB98" s="210"/>
      <c r="AC98" s="210"/>
      <c r="AD98" s="210"/>
      <c r="AE98" s="210"/>
      <c r="AF98" s="210"/>
      <c r="AG98" s="210" t="s">
        <v>294</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27"/>
      <c r="B99" s="228"/>
      <c r="C99" s="266" t="s">
        <v>539</v>
      </c>
      <c r="D99" s="265"/>
      <c r="E99" s="265"/>
      <c r="F99" s="265"/>
      <c r="G99" s="265"/>
      <c r="H99" s="230"/>
      <c r="I99" s="230"/>
      <c r="J99" s="230"/>
      <c r="K99" s="230"/>
      <c r="L99" s="230"/>
      <c r="M99" s="230"/>
      <c r="N99" s="229"/>
      <c r="O99" s="229"/>
      <c r="P99" s="229"/>
      <c r="Q99" s="229"/>
      <c r="R99" s="230"/>
      <c r="S99" s="230"/>
      <c r="T99" s="230"/>
      <c r="U99" s="230"/>
      <c r="V99" s="230"/>
      <c r="W99" s="230"/>
      <c r="X99" s="230"/>
      <c r="Y99" s="210"/>
      <c r="Z99" s="210"/>
      <c r="AA99" s="210"/>
      <c r="AB99" s="210"/>
      <c r="AC99" s="210"/>
      <c r="AD99" s="210"/>
      <c r="AE99" s="210"/>
      <c r="AF99" s="210"/>
      <c r="AG99" s="210" t="s">
        <v>294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27"/>
      <c r="B100" s="228"/>
      <c r="C100" s="266" t="s">
        <v>540</v>
      </c>
      <c r="D100" s="265"/>
      <c r="E100" s="265"/>
      <c r="F100" s="265"/>
      <c r="G100" s="265"/>
      <c r="H100" s="230"/>
      <c r="I100" s="230"/>
      <c r="J100" s="230"/>
      <c r="K100" s="230"/>
      <c r="L100" s="230"/>
      <c r="M100" s="230"/>
      <c r="N100" s="229"/>
      <c r="O100" s="229"/>
      <c r="P100" s="229"/>
      <c r="Q100" s="229"/>
      <c r="R100" s="230"/>
      <c r="S100" s="230"/>
      <c r="T100" s="230"/>
      <c r="U100" s="230"/>
      <c r="V100" s="230"/>
      <c r="W100" s="230"/>
      <c r="X100" s="230"/>
      <c r="Y100" s="210"/>
      <c r="Z100" s="210"/>
      <c r="AA100" s="210"/>
      <c r="AB100" s="210"/>
      <c r="AC100" s="210"/>
      <c r="AD100" s="210"/>
      <c r="AE100" s="210"/>
      <c r="AF100" s="210"/>
      <c r="AG100" s="210" t="s">
        <v>294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27"/>
      <c r="B101" s="228"/>
      <c r="C101" s="266" t="s">
        <v>541</v>
      </c>
      <c r="D101" s="265"/>
      <c r="E101" s="265"/>
      <c r="F101" s="265"/>
      <c r="G101" s="265"/>
      <c r="H101" s="230"/>
      <c r="I101" s="230"/>
      <c r="J101" s="230"/>
      <c r="K101" s="230"/>
      <c r="L101" s="230"/>
      <c r="M101" s="230"/>
      <c r="N101" s="229"/>
      <c r="O101" s="229"/>
      <c r="P101" s="229"/>
      <c r="Q101" s="229"/>
      <c r="R101" s="230"/>
      <c r="S101" s="230"/>
      <c r="T101" s="230"/>
      <c r="U101" s="230"/>
      <c r="V101" s="230"/>
      <c r="W101" s="230"/>
      <c r="X101" s="230"/>
      <c r="Y101" s="210"/>
      <c r="Z101" s="210"/>
      <c r="AA101" s="210"/>
      <c r="AB101" s="210"/>
      <c r="AC101" s="210"/>
      <c r="AD101" s="210"/>
      <c r="AE101" s="210"/>
      <c r="AF101" s="210"/>
      <c r="AG101" s="210" t="s">
        <v>294</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27"/>
      <c r="B102" s="228"/>
      <c r="C102" s="266" t="s">
        <v>542</v>
      </c>
      <c r="D102" s="265"/>
      <c r="E102" s="265"/>
      <c r="F102" s="265"/>
      <c r="G102" s="265"/>
      <c r="H102" s="230"/>
      <c r="I102" s="230"/>
      <c r="J102" s="230"/>
      <c r="K102" s="230"/>
      <c r="L102" s="230"/>
      <c r="M102" s="230"/>
      <c r="N102" s="229"/>
      <c r="O102" s="229"/>
      <c r="P102" s="229"/>
      <c r="Q102" s="229"/>
      <c r="R102" s="230"/>
      <c r="S102" s="230"/>
      <c r="T102" s="230"/>
      <c r="U102" s="230"/>
      <c r="V102" s="230"/>
      <c r="W102" s="230"/>
      <c r="X102" s="230"/>
      <c r="Y102" s="210"/>
      <c r="Z102" s="210"/>
      <c r="AA102" s="210"/>
      <c r="AB102" s="210"/>
      <c r="AC102" s="210"/>
      <c r="AD102" s="210"/>
      <c r="AE102" s="210"/>
      <c r="AF102" s="210"/>
      <c r="AG102" s="210" t="s">
        <v>294</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27"/>
      <c r="B103" s="228"/>
      <c r="C103" s="266" t="s">
        <v>543</v>
      </c>
      <c r="D103" s="265"/>
      <c r="E103" s="265"/>
      <c r="F103" s="265"/>
      <c r="G103" s="265"/>
      <c r="H103" s="230"/>
      <c r="I103" s="230"/>
      <c r="J103" s="230"/>
      <c r="K103" s="230"/>
      <c r="L103" s="230"/>
      <c r="M103" s="230"/>
      <c r="N103" s="229"/>
      <c r="O103" s="229"/>
      <c r="P103" s="229"/>
      <c r="Q103" s="229"/>
      <c r="R103" s="230"/>
      <c r="S103" s="230"/>
      <c r="T103" s="230"/>
      <c r="U103" s="230"/>
      <c r="V103" s="230"/>
      <c r="W103" s="230"/>
      <c r="X103" s="230"/>
      <c r="Y103" s="210"/>
      <c r="Z103" s="210"/>
      <c r="AA103" s="210"/>
      <c r="AB103" s="210"/>
      <c r="AC103" s="210"/>
      <c r="AD103" s="210"/>
      <c r="AE103" s="210"/>
      <c r="AF103" s="210"/>
      <c r="AG103" s="210" t="s">
        <v>294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27"/>
      <c r="B104" s="228"/>
      <c r="C104" s="266" t="s">
        <v>544</v>
      </c>
      <c r="D104" s="265"/>
      <c r="E104" s="265"/>
      <c r="F104" s="265"/>
      <c r="G104" s="265"/>
      <c r="H104" s="230"/>
      <c r="I104" s="230"/>
      <c r="J104" s="230"/>
      <c r="K104" s="230"/>
      <c r="L104" s="230"/>
      <c r="M104" s="230"/>
      <c r="N104" s="229"/>
      <c r="O104" s="229"/>
      <c r="P104" s="229"/>
      <c r="Q104" s="229"/>
      <c r="R104" s="230"/>
      <c r="S104" s="230"/>
      <c r="T104" s="230"/>
      <c r="U104" s="230"/>
      <c r="V104" s="230"/>
      <c r="W104" s="230"/>
      <c r="X104" s="230"/>
      <c r="Y104" s="210"/>
      <c r="Z104" s="210"/>
      <c r="AA104" s="210"/>
      <c r="AB104" s="210"/>
      <c r="AC104" s="210"/>
      <c r="AD104" s="210"/>
      <c r="AE104" s="210"/>
      <c r="AF104" s="210"/>
      <c r="AG104" s="210" t="s">
        <v>294</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27"/>
      <c r="B105" s="228"/>
      <c r="C105" s="266" t="s">
        <v>538</v>
      </c>
      <c r="D105" s="265"/>
      <c r="E105" s="265"/>
      <c r="F105" s="265"/>
      <c r="G105" s="265"/>
      <c r="H105" s="230"/>
      <c r="I105" s="230"/>
      <c r="J105" s="230"/>
      <c r="K105" s="230"/>
      <c r="L105" s="230"/>
      <c r="M105" s="230"/>
      <c r="N105" s="229"/>
      <c r="O105" s="229"/>
      <c r="P105" s="229"/>
      <c r="Q105" s="229"/>
      <c r="R105" s="230"/>
      <c r="S105" s="230"/>
      <c r="T105" s="230"/>
      <c r="U105" s="230"/>
      <c r="V105" s="230"/>
      <c r="W105" s="230"/>
      <c r="X105" s="230"/>
      <c r="Y105" s="210"/>
      <c r="Z105" s="210"/>
      <c r="AA105" s="210"/>
      <c r="AB105" s="210"/>
      <c r="AC105" s="210"/>
      <c r="AD105" s="210"/>
      <c r="AE105" s="210"/>
      <c r="AF105" s="210"/>
      <c r="AG105" s="210" t="s">
        <v>294</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27"/>
      <c r="B106" s="228"/>
      <c r="C106" s="266" t="s">
        <v>545</v>
      </c>
      <c r="D106" s="265"/>
      <c r="E106" s="265"/>
      <c r="F106" s="265"/>
      <c r="G106" s="265"/>
      <c r="H106" s="230"/>
      <c r="I106" s="230"/>
      <c r="J106" s="230"/>
      <c r="K106" s="230"/>
      <c r="L106" s="230"/>
      <c r="M106" s="230"/>
      <c r="N106" s="229"/>
      <c r="O106" s="229"/>
      <c r="P106" s="229"/>
      <c r="Q106" s="229"/>
      <c r="R106" s="230"/>
      <c r="S106" s="230"/>
      <c r="T106" s="230"/>
      <c r="U106" s="230"/>
      <c r="V106" s="230"/>
      <c r="W106" s="230"/>
      <c r="X106" s="230"/>
      <c r="Y106" s="210"/>
      <c r="Z106" s="210"/>
      <c r="AA106" s="210"/>
      <c r="AB106" s="210"/>
      <c r="AC106" s="210"/>
      <c r="AD106" s="210"/>
      <c r="AE106" s="210"/>
      <c r="AF106" s="210"/>
      <c r="AG106" s="210" t="s">
        <v>294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27"/>
      <c r="B107" s="228"/>
      <c r="C107" s="266" t="s">
        <v>540</v>
      </c>
      <c r="D107" s="265"/>
      <c r="E107" s="265"/>
      <c r="F107" s="265"/>
      <c r="G107" s="265"/>
      <c r="H107" s="230"/>
      <c r="I107" s="230"/>
      <c r="J107" s="230"/>
      <c r="K107" s="230"/>
      <c r="L107" s="230"/>
      <c r="M107" s="230"/>
      <c r="N107" s="229"/>
      <c r="O107" s="229"/>
      <c r="P107" s="229"/>
      <c r="Q107" s="229"/>
      <c r="R107" s="230"/>
      <c r="S107" s="230"/>
      <c r="T107" s="230"/>
      <c r="U107" s="230"/>
      <c r="V107" s="230"/>
      <c r="W107" s="230"/>
      <c r="X107" s="230"/>
      <c r="Y107" s="210"/>
      <c r="Z107" s="210"/>
      <c r="AA107" s="210"/>
      <c r="AB107" s="210"/>
      <c r="AC107" s="210"/>
      <c r="AD107" s="210"/>
      <c r="AE107" s="210"/>
      <c r="AF107" s="210"/>
      <c r="AG107" s="210" t="s">
        <v>294</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27"/>
      <c r="B108" s="228"/>
      <c r="C108" s="266" t="s">
        <v>541</v>
      </c>
      <c r="D108" s="265"/>
      <c r="E108" s="265"/>
      <c r="F108" s="265"/>
      <c r="G108" s="265"/>
      <c r="H108" s="230"/>
      <c r="I108" s="230"/>
      <c r="J108" s="230"/>
      <c r="K108" s="230"/>
      <c r="L108" s="230"/>
      <c r="M108" s="230"/>
      <c r="N108" s="229"/>
      <c r="O108" s="229"/>
      <c r="P108" s="229"/>
      <c r="Q108" s="229"/>
      <c r="R108" s="230"/>
      <c r="S108" s="230"/>
      <c r="T108" s="230"/>
      <c r="U108" s="230"/>
      <c r="V108" s="230"/>
      <c r="W108" s="230"/>
      <c r="X108" s="230"/>
      <c r="Y108" s="210"/>
      <c r="Z108" s="210"/>
      <c r="AA108" s="210"/>
      <c r="AB108" s="210"/>
      <c r="AC108" s="210"/>
      <c r="AD108" s="210"/>
      <c r="AE108" s="210"/>
      <c r="AF108" s="210"/>
      <c r="AG108" s="210" t="s">
        <v>294</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27"/>
      <c r="B109" s="228"/>
      <c r="C109" s="266" t="s">
        <v>542</v>
      </c>
      <c r="D109" s="265"/>
      <c r="E109" s="265"/>
      <c r="F109" s="265"/>
      <c r="G109" s="265"/>
      <c r="H109" s="230"/>
      <c r="I109" s="230"/>
      <c r="J109" s="230"/>
      <c r="K109" s="230"/>
      <c r="L109" s="230"/>
      <c r="M109" s="230"/>
      <c r="N109" s="229"/>
      <c r="O109" s="229"/>
      <c r="P109" s="229"/>
      <c r="Q109" s="229"/>
      <c r="R109" s="230"/>
      <c r="S109" s="230"/>
      <c r="T109" s="230"/>
      <c r="U109" s="230"/>
      <c r="V109" s="230"/>
      <c r="W109" s="230"/>
      <c r="X109" s="230"/>
      <c r="Y109" s="210"/>
      <c r="Z109" s="210"/>
      <c r="AA109" s="210"/>
      <c r="AB109" s="210"/>
      <c r="AC109" s="210"/>
      <c r="AD109" s="210"/>
      <c r="AE109" s="210"/>
      <c r="AF109" s="210"/>
      <c r="AG109" s="210" t="s">
        <v>294</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27"/>
      <c r="B110" s="228"/>
      <c r="C110" s="266" t="s">
        <v>543</v>
      </c>
      <c r="D110" s="265"/>
      <c r="E110" s="265"/>
      <c r="F110" s="265"/>
      <c r="G110" s="265"/>
      <c r="H110" s="230"/>
      <c r="I110" s="230"/>
      <c r="J110" s="230"/>
      <c r="K110" s="230"/>
      <c r="L110" s="230"/>
      <c r="M110" s="230"/>
      <c r="N110" s="229"/>
      <c r="O110" s="229"/>
      <c r="P110" s="229"/>
      <c r="Q110" s="229"/>
      <c r="R110" s="230"/>
      <c r="S110" s="230"/>
      <c r="T110" s="230"/>
      <c r="U110" s="230"/>
      <c r="V110" s="230"/>
      <c r="W110" s="230"/>
      <c r="X110" s="230"/>
      <c r="Y110" s="210"/>
      <c r="Z110" s="210"/>
      <c r="AA110" s="210"/>
      <c r="AB110" s="210"/>
      <c r="AC110" s="210"/>
      <c r="AD110" s="210"/>
      <c r="AE110" s="210"/>
      <c r="AF110" s="210"/>
      <c r="AG110" s="210" t="s">
        <v>294</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27"/>
      <c r="B111" s="228"/>
      <c r="C111" s="266" t="s">
        <v>546</v>
      </c>
      <c r="D111" s="265"/>
      <c r="E111" s="265"/>
      <c r="F111" s="265"/>
      <c r="G111" s="265"/>
      <c r="H111" s="230"/>
      <c r="I111" s="230"/>
      <c r="J111" s="230"/>
      <c r="K111" s="230"/>
      <c r="L111" s="230"/>
      <c r="M111" s="230"/>
      <c r="N111" s="229"/>
      <c r="O111" s="229"/>
      <c r="P111" s="229"/>
      <c r="Q111" s="229"/>
      <c r="R111" s="230"/>
      <c r="S111" s="230"/>
      <c r="T111" s="230"/>
      <c r="U111" s="230"/>
      <c r="V111" s="230"/>
      <c r="W111" s="230"/>
      <c r="X111" s="230"/>
      <c r="Y111" s="210"/>
      <c r="Z111" s="210"/>
      <c r="AA111" s="210"/>
      <c r="AB111" s="210"/>
      <c r="AC111" s="210"/>
      <c r="AD111" s="210"/>
      <c r="AE111" s="210"/>
      <c r="AF111" s="210"/>
      <c r="AG111" s="210" t="s">
        <v>294</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27"/>
      <c r="B112" s="228"/>
      <c r="C112" s="266" t="s">
        <v>538</v>
      </c>
      <c r="D112" s="265"/>
      <c r="E112" s="265"/>
      <c r="F112" s="265"/>
      <c r="G112" s="265"/>
      <c r="H112" s="230"/>
      <c r="I112" s="230"/>
      <c r="J112" s="230"/>
      <c r="K112" s="230"/>
      <c r="L112" s="230"/>
      <c r="M112" s="230"/>
      <c r="N112" s="229"/>
      <c r="O112" s="229"/>
      <c r="P112" s="229"/>
      <c r="Q112" s="229"/>
      <c r="R112" s="230"/>
      <c r="S112" s="230"/>
      <c r="T112" s="230"/>
      <c r="U112" s="230"/>
      <c r="V112" s="230"/>
      <c r="W112" s="230"/>
      <c r="X112" s="230"/>
      <c r="Y112" s="210"/>
      <c r="Z112" s="210"/>
      <c r="AA112" s="210"/>
      <c r="AB112" s="210"/>
      <c r="AC112" s="210"/>
      <c r="AD112" s="210"/>
      <c r="AE112" s="210"/>
      <c r="AF112" s="210"/>
      <c r="AG112" s="210" t="s">
        <v>294</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27"/>
      <c r="B113" s="228"/>
      <c r="C113" s="266" t="s">
        <v>545</v>
      </c>
      <c r="D113" s="265"/>
      <c r="E113" s="265"/>
      <c r="F113" s="265"/>
      <c r="G113" s="265"/>
      <c r="H113" s="230"/>
      <c r="I113" s="230"/>
      <c r="J113" s="230"/>
      <c r="K113" s="230"/>
      <c r="L113" s="230"/>
      <c r="M113" s="230"/>
      <c r="N113" s="229"/>
      <c r="O113" s="229"/>
      <c r="P113" s="229"/>
      <c r="Q113" s="229"/>
      <c r="R113" s="230"/>
      <c r="S113" s="230"/>
      <c r="T113" s="230"/>
      <c r="U113" s="230"/>
      <c r="V113" s="230"/>
      <c r="W113" s="230"/>
      <c r="X113" s="230"/>
      <c r="Y113" s="210"/>
      <c r="Z113" s="210"/>
      <c r="AA113" s="210"/>
      <c r="AB113" s="210"/>
      <c r="AC113" s="210"/>
      <c r="AD113" s="210"/>
      <c r="AE113" s="210"/>
      <c r="AF113" s="210"/>
      <c r="AG113" s="210" t="s">
        <v>294</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27"/>
      <c r="B114" s="228"/>
      <c r="C114" s="266" t="s">
        <v>540</v>
      </c>
      <c r="D114" s="265"/>
      <c r="E114" s="265"/>
      <c r="F114" s="265"/>
      <c r="G114" s="265"/>
      <c r="H114" s="230"/>
      <c r="I114" s="230"/>
      <c r="J114" s="230"/>
      <c r="K114" s="230"/>
      <c r="L114" s="230"/>
      <c r="M114" s="230"/>
      <c r="N114" s="229"/>
      <c r="O114" s="229"/>
      <c r="P114" s="229"/>
      <c r="Q114" s="229"/>
      <c r="R114" s="230"/>
      <c r="S114" s="230"/>
      <c r="T114" s="230"/>
      <c r="U114" s="230"/>
      <c r="V114" s="230"/>
      <c r="W114" s="230"/>
      <c r="X114" s="230"/>
      <c r="Y114" s="210"/>
      <c r="Z114" s="210"/>
      <c r="AA114" s="210"/>
      <c r="AB114" s="210"/>
      <c r="AC114" s="210"/>
      <c r="AD114" s="210"/>
      <c r="AE114" s="210"/>
      <c r="AF114" s="210"/>
      <c r="AG114" s="210" t="s">
        <v>294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27"/>
      <c r="B115" s="228"/>
      <c r="C115" s="266" t="s">
        <v>541</v>
      </c>
      <c r="D115" s="265"/>
      <c r="E115" s="265"/>
      <c r="F115" s="265"/>
      <c r="G115" s="265"/>
      <c r="H115" s="230"/>
      <c r="I115" s="230"/>
      <c r="J115" s="230"/>
      <c r="K115" s="230"/>
      <c r="L115" s="230"/>
      <c r="M115" s="230"/>
      <c r="N115" s="229"/>
      <c r="O115" s="229"/>
      <c r="P115" s="229"/>
      <c r="Q115" s="229"/>
      <c r="R115" s="230"/>
      <c r="S115" s="230"/>
      <c r="T115" s="230"/>
      <c r="U115" s="230"/>
      <c r="V115" s="230"/>
      <c r="W115" s="230"/>
      <c r="X115" s="230"/>
      <c r="Y115" s="210"/>
      <c r="Z115" s="210"/>
      <c r="AA115" s="210"/>
      <c r="AB115" s="210"/>
      <c r="AC115" s="210"/>
      <c r="AD115" s="210"/>
      <c r="AE115" s="210"/>
      <c r="AF115" s="210"/>
      <c r="AG115" s="210" t="s">
        <v>294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27"/>
      <c r="B116" s="228"/>
      <c r="C116" s="266" t="s">
        <v>542</v>
      </c>
      <c r="D116" s="265"/>
      <c r="E116" s="265"/>
      <c r="F116" s="265"/>
      <c r="G116" s="265"/>
      <c r="H116" s="230"/>
      <c r="I116" s="230"/>
      <c r="J116" s="230"/>
      <c r="K116" s="230"/>
      <c r="L116" s="230"/>
      <c r="M116" s="230"/>
      <c r="N116" s="229"/>
      <c r="O116" s="229"/>
      <c r="P116" s="229"/>
      <c r="Q116" s="229"/>
      <c r="R116" s="230"/>
      <c r="S116" s="230"/>
      <c r="T116" s="230"/>
      <c r="U116" s="230"/>
      <c r="V116" s="230"/>
      <c r="W116" s="230"/>
      <c r="X116" s="230"/>
      <c r="Y116" s="210"/>
      <c r="Z116" s="210"/>
      <c r="AA116" s="210"/>
      <c r="AB116" s="210"/>
      <c r="AC116" s="210"/>
      <c r="AD116" s="210"/>
      <c r="AE116" s="210"/>
      <c r="AF116" s="210"/>
      <c r="AG116" s="210" t="s">
        <v>294</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27"/>
      <c r="B117" s="228"/>
      <c r="C117" s="266" t="s">
        <v>543</v>
      </c>
      <c r="D117" s="265"/>
      <c r="E117" s="265"/>
      <c r="F117" s="265"/>
      <c r="G117" s="265"/>
      <c r="H117" s="230"/>
      <c r="I117" s="230"/>
      <c r="J117" s="230"/>
      <c r="K117" s="230"/>
      <c r="L117" s="230"/>
      <c r="M117" s="230"/>
      <c r="N117" s="229"/>
      <c r="O117" s="229"/>
      <c r="P117" s="229"/>
      <c r="Q117" s="229"/>
      <c r="R117" s="230"/>
      <c r="S117" s="230"/>
      <c r="T117" s="230"/>
      <c r="U117" s="230"/>
      <c r="V117" s="230"/>
      <c r="W117" s="230"/>
      <c r="X117" s="230"/>
      <c r="Y117" s="210"/>
      <c r="Z117" s="210"/>
      <c r="AA117" s="210"/>
      <c r="AB117" s="210"/>
      <c r="AC117" s="210"/>
      <c r="AD117" s="210"/>
      <c r="AE117" s="210"/>
      <c r="AF117" s="210"/>
      <c r="AG117" s="210" t="s">
        <v>294</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x14ac:dyDescent="0.2">
      <c r="A118" s="234" t="s">
        <v>274</v>
      </c>
      <c r="B118" s="235" t="s">
        <v>230</v>
      </c>
      <c r="C118" s="254" t="s">
        <v>231</v>
      </c>
      <c r="D118" s="236"/>
      <c r="E118" s="237"/>
      <c r="F118" s="238"/>
      <c r="G118" s="239">
        <f>SUMIF(AG119:AG166,"&lt;&gt;NOR",G119:G166)</f>
        <v>0</v>
      </c>
      <c r="H118" s="233"/>
      <c r="I118" s="233">
        <f>SUM(I119:I166)</f>
        <v>0</v>
      </c>
      <c r="J118" s="233"/>
      <c r="K118" s="233">
        <f>SUM(K119:K166)</f>
        <v>0</v>
      </c>
      <c r="L118" s="233"/>
      <c r="M118" s="233">
        <f>SUM(M119:M166)</f>
        <v>0</v>
      </c>
      <c r="N118" s="232"/>
      <c r="O118" s="232">
        <f>SUM(O119:O166)</f>
        <v>9.0000000000000011E-2</v>
      </c>
      <c r="P118" s="232"/>
      <c r="Q118" s="232">
        <f>SUM(Q119:Q166)</f>
        <v>0</v>
      </c>
      <c r="R118" s="233"/>
      <c r="S118" s="233"/>
      <c r="T118" s="233"/>
      <c r="U118" s="233"/>
      <c r="V118" s="233">
        <f>SUM(V119:V166)</f>
        <v>0</v>
      </c>
      <c r="W118" s="233"/>
      <c r="X118" s="233"/>
      <c r="AG118" t="s">
        <v>275</v>
      </c>
    </row>
    <row r="119" spans="1:60" outlineLevel="1" x14ac:dyDescent="0.2">
      <c r="A119" s="247">
        <v>63</v>
      </c>
      <c r="B119" s="248" t="s">
        <v>547</v>
      </c>
      <c r="C119" s="255" t="s">
        <v>548</v>
      </c>
      <c r="D119" s="249" t="s">
        <v>304</v>
      </c>
      <c r="E119" s="250">
        <v>6</v>
      </c>
      <c r="F119" s="251"/>
      <c r="G119" s="252">
        <f>ROUND(E119*F119,2)</f>
        <v>0</v>
      </c>
      <c r="H119" s="231"/>
      <c r="I119" s="230">
        <f>ROUND(E119*H119,2)</f>
        <v>0</v>
      </c>
      <c r="J119" s="231"/>
      <c r="K119" s="230">
        <f>ROUND(E119*J119,2)</f>
        <v>0</v>
      </c>
      <c r="L119" s="230">
        <v>21</v>
      </c>
      <c r="M119" s="230">
        <f>G119*(1+L119/100)</f>
        <v>0</v>
      </c>
      <c r="N119" s="229">
        <v>0</v>
      </c>
      <c r="O119" s="229">
        <f>ROUND(E119*N119,2)</f>
        <v>0</v>
      </c>
      <c r="P119" s="229">
        <v>0</v>
      </c>
      <c r="Q119" s="229">
        <f>ROUND(E119*P119,2)</f>
        <v>0</v>
      </c>
      <c r="R119" s="230"/>
      <c r="S119" s="230" t="s">
        <v>397</v>
      </c>
      <c r="T119" s="230" t="s">
        <v>280</v>
      </c>
      <c r="U119" s="230">
        <v>0</v>
      </c>
      <c r="V119" s="230">
        <f>ROUND(E119*U119,2)</f>
        <v>0</v>
      </c>
      <c r="W119" s="230"/>
      <c r="X119" s="230" t="s">
        <v>281</v>
      </c>
      <c r="Y119" s="210"/>
      <c r="Z119" s="210"/>
      <c r="AA119" s="210"/>
      <c r="AB119" s="210"/>
      <c r="AC119" s="210"/>
      <c r="AD119" s="210"/>
      <c r="AE119" s="210"/>
      <c r="AF119" s="210"/>
      <c r="AG119" s="210" t="s">
        <v>330</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47">
        <v>64</v>
      </c>
      <c r="B120" s="248" t="s">
        <v>549</v>
      </c>
      <c r="C120" s="255" t="s">
        <v>550</v>
      </c>
      <c r="D120" s="249" t="s">
        <v>386</v>
      </c>
      <c r="E120" s="250">
        <v>1</v>
      </c>
      <c r="F120" s="251"/>
      <c r="G120" s="252">
        <f>ROUND(E120*F120,2)</f>
        <v>0</v>
      </c>
      <c r="H120" s="231"/>
      <c r="I120" s="230">
        <f>ROUND(E120*H120,2)</f>
        <v>0</v>
      </c>
      <c r="J120" s="231"/>
      <c r="K120" s="230">
        <f>ROUND(E120*J120,2)</f>
        <v>0</v>
      </c>
      <c r="L120" s="230">
        <v>21</v>
      </c>
      <c r="M120" s="230">
        <f>G120*(1+L120/100)</f>
        <v>0</v>
      </c>
      <c r="N120" s="229">
        <v>0</v>
      </c>
      <c r="O120" s="229">
        <f>ROUND(E120*N120,2)</f>
        <v>0</v>
      </c>
      <c r="P120" s="229">
        <v>0</v>
      </c>
      <c r="Q120" s="229">
        <f>ROUND(E120*P120,2)</f>
        <v>0</v>
      </c>
      <c r="R120" s="230"/>
      <c r="S120" s="230" t="s">
        <v>279</v>
      </c>
      <c r="T120" s="230" t="s">
        <v>280</v>
      </c>
      <c r="U120" s="230">
        <v>0</v>
      </c>
      <c r="V120" s="230">
        <f>ROUND(E120*U120,2)</f>
        <v>0</v>
      </c>
      <c r="W120" s="230"/>
      <c r="X120" s="230" t="s">
        <v>281</v>
      </c>
      <c r="Y120" s="210"/>
      <c r="Z120" s="210"/>
      <c r="AA120" s="210"/>
      <c r="AB120" s="210"/>
      <c r="AC120" s="210"/>
      <c r="AD120" s="210"/>
      <c r="AE120" s="210"/>
      <c r="AF120" s="210"/>
      <c r="AG120" s="210" t="s">
        <v>330</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7">
        <v>65</v>
      </c>
      <c r="B121" s="248" t="s">
        <v>551</v>
      </c>
      <c r="C121" s="255" t="s">
        <v>552</v>
      </c>
      <c r="D121" s="249" t="s">
        <v>386</v>
      </c>
      <c r="E121" s="250">
        <v>3</v>
      </c>
      <c r="F121" s="251"/>
      <c r="G121" s="252">
        <f>ROUND(E121*F121,2)</f>
        <v>0</v>
      </c>
      <c r="H121" s="231"/>
      <c r="I121" s="230">
        <f>ROUND(E121*H121,2)</f>
        <v>0</v>
      </c>
      <c r="J121" s="231"/>
      <c r="K121" s="230">
        <f>ROUND(E121*J121,2)</f>
        <v>0</v>
      </c>
      <c r="L121" s="230">
        <v>21</v>
      </c>
      <c r="M121" s="230">
        <f>G121*(1+L121/100)</f>
        <v>0</v>
      </c>
      <c r="N121" s="229">
        <v>4.7600000000000003E-3</v>
      </c>
      <c r="O121" s="229">
        <f>ROUND(E121*N121,2)</f>
        <v>0.01</v>
      </c>
      <c r="P121" s="229">
        <v>0</v>
      </c>
      <c r="Q121" s="229">
        <f>ROUND(E121*P121,2)</f>
        <v>0</v>
      </c>
      <c r="R121" s="230"/>
      <c r="S121" s="230" t="s">
        <v>279</v>
      </c>
      <c r="T121" s="230" t="s">
        <v>280</v>
      </c>
      <c r="U121" s="230">
        <v>0</v>
      </c>
      <c r="V121" s="230">
        <f>ROUND(E121*U121,2)</f>
        <v>0</v>
      </c>
      <c r="W121" s="230"/>
      <c r="X121" s="230" t="s">
        <v>281</v>
      </c>
      <c r="Y121" s="210"/>
      <c r="Z121" s="210"/>
      <c r="AA121" s="210"/>
      <c r="AB121" s="210"/>
      <c r="AC121" s="210"/>
      <c r="AD121" s="210"/>
      <c r="AE121" s="210"/>
      <c r="AF121" s="210"/>
      <c r="AG121" s="210" t="s">
        <v>330</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47">
        <v>66</v>
      </c>
      <c r="B122" s="248" t="s">
        <v>553</v>
      </c>
      <c r="C122" s="255" t="s">
        <v>554</v>
      </c>
      <c r="D122" s="249" t="s">
        <v>386</v>
      </c>
      <c r="E122" s="250">
        <v>1</v>
      </c>
      <c r="F122" s="251"/>
      <c r="G122" s="252">
        <f>ROUND(E122*F122,2)</f>
        <v>0</v>
      </c>
      <c r="H122" s="231"/>
      <c r="I122" s="230">
        <f>ROUND(E122*H122,2)</f>
        <v>0</v>
      </c>
      <c r="J122" s="231"/>
      <c r="K122" s="230">
        <f>ROUND(E122*J122,2)</f>
        <v>0</v>
      </c>
      <c r="L122" s="230">
        <v>21</v>
      </c>
      <c r="M122" s="230">
        <f>G122*(1+L122/100)</f>
        <v>0</v>
      </c>
      <c r="N122" s="229">
        <v>0</v>
      </c>
      <c r="O122" s="229">
        <f>ROUND(E122*N122,2)</f>
        <v>0</v>
      </c>
      <c r="P122" s="229">
        <v>0</v>
      </c>
      <c r="Q122" s="229">
        <f>ROUND(E122*P122,2)</f>
        <v>0</v>
      </c>
      <c r="R122" s="230"/>
      <c r="S122" s="230" t="s">
        <v>279</v>
      </c>
      <c r="T122" s="230" t="s">
        <v>280</v>
      </c>
      <c r="U122" s="230">
        <v>0</v>
      </c>
      <c r="V122" s="230">
        <f>ROUND(E122*U122,2)</f>
        <v>0</v>
      </c>
      <c r="W122" s="230"/>
      <c r="X122" s="230" t="s">
        <v>281</v>
      </c>
      <c r="Y122" s="210"/>
      <c r="Z122" s="210"/>
      <c r="AA122" s="210"/>
      <c r="AB122" s="210"/>
      <c r="AC122" s="210"/>
      <c r="AD122" s="210"/>
      <c r="AE122" s="210"/>
      <c r="AF122" s="210"/>
      <c r="AG122" s="210" t="s">
        <v>330</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7">
        <v>67</v>
      </c>
      <c r="B123" s="248" t="s">
        <v>555</v>
      </c>
      <c r="C123" s="255" t="s">
        <v>556</v>
      </c>
      <c r="D123" s="249" t="s">
        <v>386</v>
      </c>
      <c r="E123" s="250">
        <v>1</v>
      </c>
      <c r="F123" s="251"/>
      <c r="G123" s="252">
        <f>ROUND(E123*F123,2)</f>
        <v>0</v>
      </c>
      <c r="H123" s="231"/>
      <c r="I123" s="230">
        <f>ROUND(E123*H123,2)</f>
        <v>0</v>
      </c>
      <c r="J123" s="231"/>
      <c r="K123" s="230">
        <f>ROUND(E123*J123,2)</f>
        <v>0</v>
      </c>
      <c r="L123" s="230">
        <v>21</v>
      </c>
      <c r="M123" s="230">
        <f>G123*(1+L123/100)</f>
        <v>0</v>
      </c>
      <c r="N123" s="229">
        <v>0</v>
      </c>
      <c r="O123" s="229">
        <f>ROUND(E123*N123,2)</f>
        <v>0</v>
      </c>
      <c r="P123" s="229">
        <v>0</v>
      </c>
      <c r="Q123" s="229">
        <f>ROUND(E123*P123,2)</f>
        <v>0</v>
      </c>
      <c r="R123" s="230"/>
      <c r="S123" s="230" t="s">
        <v>279</v>
      </c>
      <c r="T123" s="230" t="s">
        <v>280</v>
      </c>
      <c r="U123" s="230">
        <v>0</v>
      </c>
      <c r="V123" s="230">
        <f>ROUND(E123*U123,2)</f>
        <v>0</v>
      </c>
      <c r="W123" s="230"/>
      <c r="X123" s="230" t="s">
        <v>281</v>
      </c>
      <c r="Y123" s="210"/>
      <c r="Z123" s="210"/>
      <c r="AA123" s="210"/>
      <c r="AB123" s="210"/>
      <c r="AC123" s="210"/>
      <c r="AD123" s="210"/>
      <c r="AE123" s="210"/>
      <c r="AF123" s="210"/>
      <c r="AG123" s="210" t="s">
        <v>330</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7">
        <v>68</v>
      </c>
      <c r="B124" s="248" t="s">
        <v>557</v>
      </c>
      <c r="C124" s="255" t="s">
        <v>558</v>
      </c>
      <c r="D124" s="249" t="s">
        <v>386</v>
      </c>
      <c r="E124" s="250">
        <v>14</v>
      </c>
      <c r="F124" s="251"/>
      <c r="G124" s="252">
        <f>ROUND(E124*F124,2)</f>
        <v>0</v>
      </c>
      <c r="H124" s="231"/>
      <c r="I124" s="230">
        <f>ROUND(E124*H124,2)</f>
        <v>0</v>
      </c>
      <c r="J124" s="231"/>
      <c r="K124" s="230">
        <f>ROUND(E124*J124,2)</f>
        <v>0</v>
      </c>
      <c r="L124" s="230">
        <v>21</v>
      </c>
      <c r="M124" s="230">
        <f>G124*(1+L124/100)</f>
        <v>0</v>
      </c>
      <c r="N124" s="229">
        <v>5.9000000000000003E-4</v>
      </c>
      <c r="O124" s="229">
        <f>ROUND(E124*N124,2)</f>
        <v>0.01</v>
      </c>
      <c r="P124" s="229">
        <v>0</v>
      </c>
      <c r="Q124" s="229">
        <f>ROUND(E124*P124,2)</f>
        <v>0</v>
      </c>
      <c r="R124" s="230"/>
      <c r="S124" s="230" t="s">
        <v>279</v>
      </c>
      <c r="T124" s="230" t="s">
        <v>280</v>
      </c>
      <c r="U124" s="230">
        <v>0</v>
      </c>
      <c r="V124" s="230">
        <f>ROUND(E124*U124,2)</f>
        <v>0</v>
      </c>
      <c r="W124" s="230"/>
      <c r="X124" s="230" t="s">
        <v>281</v>
      </c>
      <c r="Y124" s="210"/>
      <c r="Z124" s="210"/>
      <c r="AA124" s="210"/>
      <c r="AB124" s="210"/>
      <c r="AC124" s="210"/>
      <c r="AD124" s="210"/>
      <c r="AE124" s="210"/>
      <c r="AF124" s="210"/>
      <c r="AG124" s="210" t="s">
        <v>330</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2.5" outlineLevel="1" x14ac:dyDescent="0.2">
      <c r="A125" s="247">
        <v>69</v>
      </c>
      <c r="B125" s="248" t="s">
        <v>559</v>
      </c>
      <c r="C125" s="255" t="s">
        <v>560</v>
      </c>
      <c r="D125" s="249" t="s">
        <v>386</v>
      </c>
      <c r="E125" s="250">
        <v>1</v>
      </c>
      <c r="F125" s="251"/>
      <c r="G125" s="252">
        <f>ROUND(E125*F125,2)</f>
        <v>0</v>
      </c>
      <c r="H125" s="231"/>
      <c r="I125" s="230">
        <f>ROUND(E125*H125,2)</f>
        <v>0</v>
      </c>
      <c r="J125" s="231"/>
      <c r="K125" s="230">
        <f>ROUND(E125*J125,2)</f>
        <v>0</v>
      </c>
      <c r="L125" s="230">
        <v>21</v>
      </c>
      <c r="M125" s="230">
        <f>G125*(1+L125/100)</f>
        <v>0</v>
      </c>
      <c r="N125" s="229">
        <v>0</v>
      </c>
      <c r="O125" s="229">
        <f>ROUND(E125*N125,2)</f>
        <v>0</v>
      </c>
      <c r="P125" s="229">
        <v>0</v>
      </c>
      <c r="Q125" s="229">
        <f>ROUND(E125*P125,2)</f>
        <v>0</v>
      </c>
      <c r="R125" s="230"/>
      <c r="S125" s="230" t="s">
        <v>279</v>
      </c>
      <c r="T125" s="230" t="s">
        <v>280</v>
      </c>
      <c r="U125" s="230">
        <v>0</v>
      </c>
      <c r="V125" s="230">
        <f>ROUND(E125*U125,2)</f>
        <v>0</v>
      </c>
      <c r="W125" s="230"/>
      <c r="X125" s="230" t="s">
        <v>281</v>
      </c>
      <c r="Y125" s="210"/>
      <c r="Z125" s="210"/>
      <c r="AA125" s="210"/>
      <c r="AB125" s="210"/>
      <c r="AC125" s="210"/>
      <c r="AD125" s="210"/>
      <c r="AE125" s="210"/>
      <c r="AF125" s="210"/>
      <c r="AG125" s="210" t="s">
        <v>330</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1" x14ac:dyDescent="0.2">
      <c r="A126" s="247">
        <v>70</v>
      </c>
      <c r="B126" s="248" t="s">
        <v>561</v>
      </c>
      <c r="C126" s="255" t="s">
        <v>562</v>
      </c>
      <c r="D126" s="249" t="s">
        <v>386</v>
      </c>
      <c r="E126" s="250">
        <v>1</v>
      </c>
      <c r="F126" s="251"/>
      <c r="G126" s="252">
        <f>ROUND(E126*F126,2)</f>
        <v>0</v>
      </c>
      <c r="H126" s="231"/>
      <c r="I126" s="230">
        <f>ROUND(E126*H126,2)</f>
        <v>0</v>
      </c>
      <c r="J126" s="231"/>
      <c r="K126" s="230">
        <f>ROUND(E126*J126,2)</f>
        <v>0</v>
      </c>
      <c r="L126" s="230">
        <v>21</v>
      </c>
      <c r="M126" s="230">
        <f>G126*(1+L126/100)</f>
        <v>0</v>
      </c>
      <c r="N126" s="229">
        <v>0</v>
      </c>
      <c r="O126" s="229">
        <f>ROUND(E126*N126,2)</f>
        <v>0</v>
      </c>
      <c r="P126" s="229">
        <v>0</v>
      </c>
      <c r="Q126" s="229">
        <f>ROUND(E126*P126,2)</f>
        <v>0</v>
      </c>
      <c r="R126" s="230"/>
      <c r="S126" s="230" t="s">
        <v>279</v>
      </c>
      <c r="T126" s="230" t="s">
        <v>280</v>
      </c>
      <c r="U126" s="230">
        <v>0</v>
      </c>
      <c r="V126" s="230">
        <f>ROUND(E126*U126,2)</f>
        <v>0</v>
      </c>
      <c r="W126" s="230"/>
      <c r="X126" s="230" t="s">
        <v>281</v>
      </c>
      <c r="Y126" s="210"/>
      <c r="Z126" s="210"/>
      <c r="AA126" s="210"/>
      <c r="AB126" s="210"/>
      <c r="AC126" s="210"/>
      <c r="AD126" s="210"/>
      <c r="AE126" s="210"/>
      <c r="AF126" s="210"/>
      <c r="AG126" s="210" t="s">
        <v>330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2.5" outlineLevel="1" x14ac:dyDescent="0.2">
      <c r="A127" s="247">
        <v>71</v>
      </c>
      <c r="B127" s="248" t="s">
        <v>563</v>
      </c>
      <c r="C127" s="255" t="s">
        <v>564</v>
      </c>
      <c r="D127" s="249" t="s">
        <v>386</v>
      </c>
      <c r="E127" s="250">
        <v>1</v>
      </c>
      <c r="F127" s="251"/>
      <c r="G127" s="252">
        <f>ROUND(E127*F127,2)</f>
        <v>0</v>
      </c>
      <c r="H127" s="231"/>
      <c r="I127" s="230">
        <f>ROUND(E127*H127,2)</f>
        <v>0</v>
      </c>
      <c r="J127" s="231"/>
      <c r="K127" s="230">
        <f>ROUND(E127*J127,2)</f>
        <v>0</v>
      </c>
      <c r="L127" s="230">
        <v>21</v>
      </c>
      <c r="M127" s="230">
        <f>G127*(1+L127/100)</f>
        <v>0</v>
      </c>
      <c r="N127" s="229">
        <v>0</v>
      </c>
      <c r="O127" s="229">
        <f>ROUND(E127*N127,2)</f>
        <v>0</v>
      </c>
      <c r="P127" s="229">
        <v>0</v>
      </c>
      <c r="Q127" s="229">
        <f>ROUND(E127*P127,2)</f>
        <v>0</v>
      </c>
      <c r="R127" s="230"/>
      <c r="S127" s="230" t="s">
        <v>279</v>
      </c>
      <c r="T127" s="230" t="s">
        <v>280</v>
      </c>
      <c r="U127" s="230">
        <v>0</v>
      </c>
      <c r="V127" s="230">
        <f>ROUND(E127*U127,2)</f>
        <v>0</v>
      </c>
      <c r="W127" s="230"/>
      <c r="X127" s="230" t="s">
        <v>281</v>
      </c>
      <c r="Y127" s="210"/>
      <c r="Z127" s="210"/>
      <c r="AA127" s="210"/>
      <c r="AB127" s="210"/>
      <c r="AC127" s="210"/>
      <c r="AD127" s="210"/>
      <c r="AE127" s="210"/>
      <c r="AF127" s="210"/>
      <c r="AG127" s="210" t="s">
        <v>330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ht="45" outlineLevel="1" x14ac:dyDescent="0.2">
      <c r="A128" s="247">
        <v>72</v>
      </c>
      <c r="B128" s="248" t="s">
        <v>565</v>
      </c>
      <c r="C128" s="255" t="s">
        <v>566</v>
      </c>
      <c r="D128" s="249" t="s">
        <v>386</v>
      </c>
      <c r="E128" s="250">
        <v>1</v>
      </c>
      <c r="F128" s="251"/>
      <c r="G128" s="252">
        <f>ROUND(E128*F128,2)</f>
        <v>0</v>
      </c>
      <c r="H128" s="231"/>
      <c r="I128" s="230">
        <f>ROUND(E128*H128,2)</f>
        <v>0</v>
      </c>
      <c r="J128" s="231"/>
      <c r="K128" s="230">
        <f>ROUND(E128*J128,2)</f>
        <v>0</v>
      </c>
      <c r="L128" s="230">
        <v>21</v>
      </c>
      <c r="M128" s="230">
        <f>G128*(1+L128/100)</f>
        <v>0</v>
      </c>
      <c r="N128" s="229">
        <v>0</v>
      </c>
      <c r="O128" s="229">
        <f>ROUND(E128*N128,2)</f>
        <v>0</v>
      </c>
      <c r="P128" s="229">
        <v>0</v>
      </c>
      <c r="Q128" s="229">
        <f>ROUND(E128*P128,2)</f>
        <v>0</v>
      </c>
      <c r="R128" s="230"/>
      <c r="S128" s="230" t="s">
        <v>279</v>
      </c>
      <c r="T128" s="230" t="s">
        <v>280</v>
      </c>
      <c r="U128" s="230">
        <v>0</v>
      </c>
      <c r="V128" s="230">
        <f>ROUND(E128*U128,2)</f>
        <v>0</v>
      </c>
      <c r="W128" s="230"/>
      <c r="X128" s="230" t="s">
        <v>281</v>
      </c>
      <c r="Y128" s="210"/>
      <c r="Z128" s="210"/>
      <c r="AA128" s="210"/>
      <c r="AB128" s="210"/>
      <c r="AC128" s="210"/>
      <c r="AD128" s="210"/>
      <c r="AE128" s="210"/>
      <c r="AF128" s="210"/>
      <c r="AG128" s="210" t="s">
        <v>330</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33.75" outlineLevel="1" x14ac:dyDescent="0.2">
      <c r="A129" s="247">
        <v>73</v>
      </c>
      <c r="B129" s="248" t="s">
        <v>567</v>
      </c>
      <c r="C129" s="255" t="s">
        <v>568</v>
      </c>
      <c r="D129" s="249" t="s">
        <v>386</v>
      </c>
      <c r="E129" s="250">
        <v>1</v>
      </c>
      <c r="F129" s="251"/>
      <c r="G129" s="252">
        <f>ROUND(E129*F129,2)</f>
        <v>0</v>
      </c>
      <c r="H129" s="231"/>
      <c r="I129" s="230">
        <f>ROUND(E129*H129,2)</f>
        <v>0</v>
      </c>
      <c r="J129" s="231"/>
      <c r="K129" s="230">
        <f>ROUND(E129*J129,2)</f>
        <v>0</v>
      </c>
      <c r="L129" s="230">
        <v>21</v>
      </c>
      <c r="M129" s="230">
        <f>G129*(1+L129/100)</f>
        <v>0</v>
      </c>
      <c r="N129" s="229">
        <v>0</v>
      </c>
      <c r="O129" s="229">
        <f>ROUND(E129*N129,2)</f>
        <v>0</v>
      </c>
      <c r="P129" s="229">
        <v>0</v>
      </c>
      <c r="Q129" s="229">
        <f>ROUND(E129*P129,2)</f>
        <v>0</v>
      </c>
      <c r="R129" s="230"/>
      <c r="S129" s="230" t="s">
        <v>279</v>
      </c>
      <c r="T129" s="230" t="s">
        <v>280</v>
      </c>
      <c r="U129" s="230">
        <v>0</v>
      </c>
      <c r="V129" s="230">
        <f>ROUND(E129*U129,2)</f>
        <v>0</v>
      </c>
      <c r="W129" s="230"/>
      <c r="X129" s="230" t="s">
        <v>281</v>
      </c>
      <c r="Y129" s="210"/>
      <c r="Z129" s="210"/>
      <c r="AA129" s="210"/>
      <c r="AB129" s="210"/>
      <c r="AC129" s="210"/>
      <c r="AD129" s="210"/>
      <c r="AE129" s="210"/>
      <c r="AF129" s="210"/>
      <c r="AG129" s="210" t="s">
        <v>330</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45" outlineLevel="1" x14ac:dyDescent="0.2">
      <c r="A130" s="241">
        <v>74</v>
      </c>
      <c r="B130" s="242" t="s">
        <v>569</v>
      </c>
      <c r="C130" s="256" t="s">
        <v>570</v>
      </c>
      <c r="D130" s="243" t="s">
        <v>386</v>
      </c>
      <c r="E130" s="244">
        <v>1</v>
      </c>
      <c r="F130" s="245"/>
      <c r="G130" s="246">
        <f>ROUND(E130*F130,2)</f>
        <v>0</v>
      </c>
      <c r="H130" s="231"/>
      <c r="I130" s="230">
        <f>ROUND(E130*H130,2)</f>
        <v>0</v>
      </c>
      <c r="J130" s="231"/>
      <c r="K130" s="230">
        <f>ROUND(E130*J130,2)</f>
        <v>0</v>
      </c>
      <c r="L130" s="230">
        <v>21</v>
      </c>
      <c r="M130" s="230">
        <f>G130*(1+L130/100)</f>
        <v>0</v>
      </c>
      <c r="N130" s="229">
        <v>0</v>
      </c>
      <c r="O130" s="229">
        <f>ROUND(E130*N130,2)</f>
        <v>0</v>
      </c>
      <c r="P130" s="229">
        <v>0</v>
      </c>
      <c r="Q130" s="229">
        <f>ROUND(E130*P130,2)</f>
        <v>0</v>
      </c>
      <c r="R130" s="230"/>
      <c r="S130" s="230" t="s">
        <v>279</v>
      </c>
      <c r="T130" s="230" t="s">
        <v>280</v>
      </c>
      <c r="U130" s="230">
        <v>0</v>
      </c>
      <c r="V130" s="230">
        <f>ROUND(E130*U130,2)</f>
        <v>0</v>
      </c>
      <c r="W130" s="230"/>
      <c r="X130" s="230" t="s">
        <v>281</v>
      </c>
      <c r="Y130" s="210"/>
      <c r="Z130" s="210"/>
      <c r="AA130" s="210"/>
      <c r="AB130" s="210"/>
      <c r="AC130" s="210"/>
      <c r="AD130" s="210"/>
      <c r="AE130" s="210"/>
      <c r="AF130" s="210"/>
      <c r="AG130" s="210" t="s">
        <v>330</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27"/>
      <c r="B131" s="228"/>
      <c r="C131" s="257" t="s">
        <v>571</v>
      </c>
      <c r="D131" s="253"/>
      <c r="E131" s="253"/>
      <c r="F131" s="253"/>
      <c r="G131" s="253"/>
      <c r="H131" s="230"/>
      <c r="I131" s="230"/>
      <c r="J131" s="230"/>
      <c r="K131" s="230"/>
      <c r="L131" s="230"/>
      <c r="M131" s="230"/>
      <c r="N131" s="229"/>
      <c r="O131" s="229"/>
      <c r="P131" s="229"/>
      <c r="Q131" s="229"/>
      <c r="R131" s="230"/>
      <c r="S131" s="230"/>
      <c r="T131" s="230"/>
      <c r="U131" s="230"/>
      <c r="V131" s="230"/>
      <c r="W131" s="230"/>
      <c r="X131" s="230"/>
      <c r="Y131" s="210"/>
      <c r="Z131" s="210"/>
      <c r="AA131" s="210"/>
      <c r="AB131" s="210"/>
      <c r="AC131" s="210"/>
      <c r="AD131" s="210"/>
      <c r="AE131" s="210"/>
      <c r="AF131" s="210"/>
      <c r="AG131" s="210" t="s">
        <v>294</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27"/>
      <c r="B132" s="228"/>
      <c r="C132" s="266" t="s">
        <v>572</v>
      </c>
      <c r="D132" s="265"/>
      <c r="E132" s="265"/>
      <c r="F132" s="265"/>
      <c r="G132" s="265"/>
      <c r="H132" s="230"/>
      <c r="I132" s="230"/>
      <c r="J132" s="230"/>
      <c r="K132" s="230"/>
      <c r="L132" s="230"/>
      <c r="M132" s="230"/>
      <c r="N132" s="229"/>
      <c r="O132" s="229"/>
      <c r="P132" s="229"/>
      <c r="Q132" s="229"/>
      <c r="R132" s="230"/>
      <c r="S132" s="230"/>
      <c r="T132" s="230"/>
      <c r="U132" s="230"/>
      <c r="V132" s="230"/>
      <c r="W132" s="230"/>
      <c r="X132" s="230"/>
      <c r="Y132" s="210"/>
      <c r="Z132" s="210"/>
      <c r="AA132" s="210"/>
      <c r="AB132" s="210"/>
      <c r="AC132" s="210"/>
      <c r="AD132" s="210"/>
      <c r="AE132" s="210"/>
      <c r="AF132" s="210"/>
      <c r="AG132" s="210" t="s">
        <v>294</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27"/>
      <c r="B133" s="228"/>
      <c r="C133" s="266" t="s">
        <v>573</v>
      </c>
      <c r="D133" s="265"/>
      <c r="E133" s="265"/>
      <c r="F133" s="265"/>
      <c r="G133" s="265"/>
      <c r="H133" s="230"/>
      <c r="I133" s="230"/>
      <c r="J133" s="230"/>
      <c r="K133" s="230"/>
      <c r="L133" s="230"/>
      <c r="M133" s="230"/>
      <c r="N133" s="229"/>
      <c r="O133" s="229"/>
      <c r="P133" s="229"/>
      <c r="Q133" s="229"/>
      <c r="R133" s="230"/>
      <c r="S133" s="230"/>
      <c r="T133" s="230"/>
      <c r="U133" s="230"/>
      <c r="V133" s="230"/>
      <c r="W133" s="230"/>
      <c r="X133" s="230"/>
      <c r="Y133" s="210"/>
      <c r="Z133" s="210"/>
      <c r="AA133" s="210"/>
      <c r="AB133" s="210"/>
      <c r="AC133" s="210"/>
      <c r="AD133" s="210"/>
      <c r="AE133" s="210"/>
      <c r="AF133" s="210"/>
      <c r="AG133" s="210" t="s">
        <v>294</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27"/>
      <c r="B134" s="228"/>
      <c r="C134" s="266" t="s">
        <v>574</v>
      </c>
      <c r="D134" s="265"/>
      <c r="E134" s="265"/>
      <c r="F134" s="265"/>
      <c r="G134" s="265"/>
      <c r="H134" s="230"/>
      <c r="I134" s="230"/>
      <c r="J134" s="230"/>
      <c r="K134" s="230"/>
      <c r="L134" s="230"/>
      <c r="M134" s="230"/>
      <c r="N134" s="229"/>
      <c r="O134" s="229"/>
      <c r="P134" s="229"/>
      <c r="Q134" s="229"/>
      <c r="R134" s="230"/>
      <c r="S134" s="230"/>
      <c r="T134" s="230"/>
      <c r="U134" s="230"/>
      <c r="V134" s="230"/>
      <c r="W134" s="230"/>
      <c r="X134" s="230"/>
      <c r="Y134" s="210"/>
      <c r="Z134" s="210"/>
      <c r="AA134" s="210"/>
      <c r="AB134" s="210"/>
      <c r="AC134" s="210"/>
      <c r="AD134" s="210"/>
      <c r="AE134" s="210"/>
      <c r="AF134" s="210"/>
      <c r="AG134" s="210" t="s">
        <v>294</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47">
        <v>75</v>
      </c>
      <c r="B135" s="248" t="s">
        <v>575</v>
      </c>
      <c r="C135" s="255" t="s">
        <v>576</v>
      </c>
      <c r="D135" s="249" t="s">
        <v>386</v>
      </c>
      <c r="E135" s="250">
        <v>3</v>
      </c>
      <c r="F135" s="251"/>
      <c r="G135" s="252">
        <f>ROUND(E135*F135,2)</f>
        <v>0</v>
      </c>
      <c r="H135" s="231"/>
      <c r="I135" s="230">
        <f>ROUND(E135*H135,2)</f>
        <v>0</v>
      </c>
      <c r="J135" s="231"/>
      <c r="K135" s="230">
        <f>ROUND(E135*J135,2)</f>
        <v>0</v>
      </c>
      <c r="L135" s="230">
        <v>21</v>
      </c>
      <c r="M135" s="230">
        <f>G135*(1+L135/100)</f>
        <v>0</v>
      </c>
      <c r="N135" s="229">
        <v>2.2200000000000001E-2</v>
      </c>
      <c r="O135" s="229">
        <f>ROUND(E135*N135,2)</f>
        <v>7.0000000000000007E-2</v>
      </c>
      <c r="P135" s="229">
        <v>0</v>
      </c>
      <c r="Q135" s="229">
        <f>ROUND(E135*P135,2)</f>
        <v>0</v>
      </c>
      <c r="R135" s="230"/>
      <c r="S135" s="230" t="s">
        <v>279</v>
      </c>
      <c r="T135" s="230" t="s">
        <v>280</v>
      </c>
      <c r="U135" s="230">
        <v>0</v>
      </c>
      <c r="V135" s="230">
        <f>ROUND(E135*U135,2)</f>
        <v>0</v>
      </c>
      <c r="W135" s="230"/>
      <c r="X135" s="230" t="s">
        <v>281</v>
      </c>
      <c r="Y135" s="210"/>
      <c r="Z135" s="210"/>
      <c r="AA135" s="210"/>
      <c r="AB135" s="210"/>
      <c r="AC135" s="210"/>
      <c r="AD135" s="210"/>
      <c r="AE135" s="210"/>
      <c r="AF135" s="210"/>
      <c r="AG135" s="210" t="s">
        <v>330</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47">
        <v>76</v>
      </c>
      <c r="B136" s="248" t="s">
        <v>577</v>
      </c>
      <c r="C136" s="255" t="s">
        <v>578</v>
      </c>
      <c r="D136" s="249" t="s">
        <v>386</v>
      </c>
      <c r="E136" s="250">
        <v>1</v>
      </c>
      <c r="F136" s="251"/>
      <c r="G136" s="252">
        <f>ROUND(E136*F136,2)</f>
        <v>0</v>
      </c>
      <c r="H136" s="231"/>
      <c r="I136" s="230">
        <f>ROUND(E136*H136,2)</f>
        <v>0</v>
      </c>
      <c r="J136" s="231"/>
      <c r="K136" s="230">
        <f>ROUND(E136*J136,2)</f>
        <v>0</v>
      </c>
      <c r="L136" s="230">
        <v>21</v>
      </c>
      <c r="M136" s="230">
        <f>G136*(1+L136/100)</f>
        <v>0</v>
      </c>
      <c r="N136" s="229">
        <v>0</v>
      </c>
      <c r="O136" s="229">
        <f>ROUND(E136*N136,2)</f>
        <v>0</v>
      </c>
      <c r="P136" s="229">
        <v>0</v>
      </c>
      <c r="Q136" s="229">
        <f>ROUND(E136*P136,2)</f>
        <v>0</v>
      </c>
      <c r="R136" s="230"/>
      <c r="S136" s="230" t="s">
        <v>279</v>
      </c>
      <c r="T136" s="230" t="s">
        <v>280</v>
      </c>
      <c r="U136" s="230">
        <v>0</v>
      </c>
      <c r="V136" s="230">
        <f>ROUND(E136*U136,2)</f>
        <v>0</v>
      </c>
      <c r="W136" s="230"/>
      <c r="X136" s="230" t="s">
        <v>281</v>
      </c>
      <c r="Y136" s="210"/>
      <c r="Z136" s="210"/>
      <c r="AA136" s="210"/>
      <c r="AB136" s="210"/>
      <c r="AC136" s="210"/>
      <c r="AD136" s="210"/>
      <c r="AE136" s="210"/>
      <c r="AF136" s="210"/>
      <c r="AG136" s="210" t="s">
        <v>330</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41">
        <v>77</v>
      </c>
      <c r="B137" s="242" t="s">
        <v>579</v>
      </c>
      <c r="C137" s="256" t="s">
        <v>580</v>
      </c>
      <c r="D137" s="243" t="s">
        <v>386</v>
      </c>
      <c r="E137" s="244">
        <v>1</v>
      </c>
      <c r="F137" s="245"/>
      <c r="G137" s="246">
        <f>ROUND(E137*F137,2)</f>
        <v>0</v>
      </c>
      <c r="H137" s="231"/>
      <c r="I137" s="230">
        <f>ROUND(E137*H137,2)</f>
        <v>0</v>
      </c>
      <c r="J137" s="231"/>
      <c r="K137" s="230">
        <f>ROUND(E137*J137,2)</f>
        <v>0</v>
      </c>
      <c r="L137" s="230">
        <v>21</v>
      </c>
      <c r="M137" s="230">
        <f>G137*(1+L137/100)</f>
        <v>0</v>
      </c>
      <c r="N137" s="229">
        <v>0</v>
      </c>
      <c r="O137" s="229">
        <f>ROUND(E137*N137,2)</f>
        <v>0</v>
      </c>
      <c r="P137" s="229">
        <v>0</v>
      </c>
      <c r="Q137" s="229">
        <f>ROUND(E137*P137,2)</f>
        <v>0</v>
      </c>
      <c r="R137" s="230"/>
      <c r="S137" s="230" t="s">
        <v>279</v>
      </c>
      <c r="T137" s="230" t="s">
        <v>280</v>
      </c>
      <c r="U137" s="230">
        <v>0</v>
      </c>
      <c r="V137" s="230">
        <f>ROUND(E137*U137,2)</f>
        <v>0</v>
      </c>
      <c r="W137" s="230"/>
      <c r="X137" s="230" t="s">
        <v>281</v>
      </c>
      <c r="Y137" s="210"/>
      <c r="Z137" s="210"/>
      <c r="AA137" s="210"/>
      <c r="AB137" s="210"/>
      <c r="AC137" s="210"/>
      <c r="AD137" s="210"/>
      <c r="AE137" s="210"/>
      <c r="AF137" s="210"/>
      <c r="AG137" s="210" t="s">
        <v>330</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27"/>
      <c r="B138" s="228"/>
      <c r="C138" s="257" t="s">
        <v>581</v>
      </c>
      <c r="D138" s="253"/>
      <c r="E138" s="253"/>
      <c r="F138" s="253"/>
      <c r="G138" s="253"/>
      <c r="H138" s="230"/>
      <c r="I138" s="230"/>
      <c r="J138" s="230"/>
      <c r="K138" s="230"/>
      <c r="L138" s="230"/>
      <c r="M138" s="230"/>
      <c r="N138" s="229"/>
      <c r="O138" s="229"/>
      <c r="P138" s="229"/>
      <c r="Q138" s="229"/>
      <c r="R138" s="230"/>
      <c r="S138" s="230"/>
      <c r="T138" s="230"/>
      <c r="U138" s="230"/>
      <c r="V138" s="230"/>
      <c r="W138" s="230"/>
      <c r="X138" s="230"/>
      <c r="Y138" s="210"/>
      <c r="Z138" s="210"/>
      <c r="AA138" s="210"/>
      <c r="AB138" s="210"/>
      <c r="AC138" s="210"/>
      <c r="AD138" s="210"/>
      <c r="AE138" s="210"/>
      <c r="AF138" s="210"/>
      <c r="AG138" s="210" t="s">
        <v>294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27"/>
      <c r="B139" s="228"/>
      <c r="C139" s="266" t="s">
        <v>582</v>
      </c>
      <c r="D139" s="265"/>
      <c r="E139" s="265"/>
      <c r="F139" s="265"/>
      <c r="G139" s="265"/>
      <c r="H139" s="230"/>
      <c r="I139" s="230"/>
      <c r="J139" s="230"/>
      <c r="K139" s="230"/>
      <c r="L139" s="230"/>
      <c r="M139" s="230"/>
      <c r="N139" s="229"/>
      <c r="O139" s="229"/>
      <c r="P139" s="229"/>
      <c r="Q139" s="229"/>
      <c r="R139" s="230"/>
      <c r="S139" s="230"/>
      <c r="T139" s="230"/>
      <c r="U139" s="230"/>
      <c r="V139" s="230"/>
      <c r="W139" s="230"/>
      <c r="X139" s="230"/>
      <c r="Y139" s="210"/>
      <c r="Z139" s="210"/>
      <c r="AA139" s="210"/>
      <c r="AB139" s="210"/>
      <c r="AC139" s="210"/>
      <c r="AD139" s="210"/>
      <c r="AE139" s="210"/>
      <c r="AF139" s="210"/>
      <c r="AG139" s="210" t="s">
        <v>294</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27"/>
      <c r="B140" s="228"/>
      <c r="C140" s="266" t="s">
        <v>583</v>
      </c>
      <c r="D140" s="265"/>
      <c r="E140" s="265"/>
      <c r="F140" s="265"/>
      <c r="G140" s="265"/>
      <c r="H140" s="230"/>
      <c r="I140" s="230"/>
      <c r="J140" s="230"/>
      <c r="K140" s="230"/>
      <c r="L140" s="230"/>
      <c r="M140" s="230"/>
      <c r="N140" s="229"/>
      <c r="O140" s="229"/>
      <c r="P140" s="229"/>
      <c r="Q140" s="229"/>
      <c r="R140" s="230"/>
      <c r="S140" s="230"/>
      <c r="T140" s="230"/>
      <c r="U140" s="230"/>
      <c r="V140" s="230"/>
      <c r="W140" s="230"/>
      <c r="X140" s="230"/>
      <c r="Y140" s="210"/>
      <c r="Z140" s="210"/>
      <c r="AA140" s="210"/>
      <c r="AB140" s="210"/>
      <c r="AC140" s="210"/>
      <c r="AD140" s="210"/>
      <c r="AE140" s="210"/>
      <c r="AF140" s="210"/>
      <c r="AG140" s="210" t="s">
        <v>294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27"/>
      <c r="B141" s="228"/>
      <c r="C141" s="266" t="s">
        <v>584</v>
      </c>
      <c r="D141" s="265"/>
      <c r="E141" s="265"/>
      <c r="F141" s="265"/>
      <c r="G141" s="265"/>
      <c r="H141" s="230"/>
      <c r="I141" s="230"/>
      <c r="J141" s="230"/>
      <c r="K141" s="230"/>
      <c r="L141" s="230"/>
      <c r="M141" s="230"/>
      <c r="N141" s="229"/>
      <c r="O141" s="229"/>
      <c r="P141" s="229"/>
      <c r="Q141" s="229"/>
      <c r="R141" s="230"/>
      <c r="S141" s="230"/>
      <c r="T141" s="230"/>
      <c r="U141" s="230"/>
      <c r="V141" s="230"/>
      <c r="W141" s="230"/>
      <c r="X141" s="230"/>
      <c r="Y141" s="210"/>
      <c r="Z141" s="210"/>
      <c r="AA141" s="210"/>
      <c r="AB141" s="210"/>
      <c r="AC141" s="210"/>
      <c r="AD141" s="210"/>
      <c r="AE141" s="210"/>
      <c r="AF141" s="210"/>
      <c r="AG141" s="210" t="s">
        <v>294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ht="45" outlineLevel="1" x14ac:dyDescent="0.2">
      <c r="A142" s="241">
        <v>78</v>
      </c>
      <c r="B142" s="242" t="s">
        <v>585</v>
      </c>
      <c r="C142" s="256" t="s">
        <v>586</v>
      </c>
      <c r="D142" s="243" t="s">
        <v>386</v>
      </c>
      <c r="E142" s="244">
        <v>1</v>
      </c>
      <c r="F142" s="245"/>
      <c r="G142" s="246">
        <f>ROUND(E142*F142,2)</f>
        <v>0</v>
      </c>
      <c r="H142" s="231"/>
      <c r="I142" s="230">
        <f>ROUND(E142*H142,2)</f>
        <v>0</v>
      </c>
      <c r="J142" s="231"/>
      <c r="K142" s="230">
        <f>ROUND(E142*J142,2)</f>
        <v>0</v>
      </c>
      <c r="L142" s="230">
        <v>21</v>
      </c>
      <c r="M142" s="230">
        <f>G142*(1+L142/100)</f>
        <v>0</v>
      </c>
      <c r="N142" s="229">
        <v>0</v>
      </c>
      <c r="O142" s="229">
        <f>ROUND(E142*N142,2)</f>
        <v>0</v>
      </c>
      <c r="P142" s="229">
        <v>0</v>
      </c>
      <c r="Q142" s="229">
        <f>ROUND(E142*P142,2)</f>
        <v>0</v>
      </c>
      <c r="R142" s="230"/>
      <c r="S142" s="230" t="s">
        <v>279</v>
      </c>
      <c r="T142" s="230" t="s">
        <v>280</v>
      </c>
      <c r="U142" s="230">
        <v>0</v>
      </c>
      <c r="V142" s="230">
        <f>ROUND(E142*U142,2)</f>
        <v>0</v>
      </c>
      <c r="W142" s="230"/>
      <c r="X142" s="230" t="s">
        <v>281</v>
      </c>
      <c r="Y142" s="210"/>
      <c r="Z142" s="210"/>
      <c r="AA142" s="210"/>
      <c r="AB142" s="210"/>
      <c r="AC142" s="210"/>
      <c r="AD142" s="210"/>
      <c r="AE142" s="210"/>
      <c r="AF142" s="210"/>
      <c r="AG142" s="210" t="s">
        <v>330</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27"/>
      <c r="B143" s="228"/>
      <c r="C143" s="257" t="s">
        <v>587</v>
      </c>
      <c r="D143" s="253"/>
      <c r="E143" s="253"/>
      <c r="F143" s="253"/>
      <c r="G143" s="253"/>
      <c r="H143" s="230"/>
      <c r="I143" s="230"/>
      <c r="J143" s="230"/>
      <c r="K143" s="230"/>
      <c r="L143" s="230"/>
      <c r="M143" s="230"/>
      <c r="N143" s="229"/>
      <c r="O143" s="229"/>
      <c r="P143" s="229"/>
      <c r="Q143" s="229"/>
      <c r="R143" s="230"/>
      <c r="S143" s="230"/>
      <c r="T143" s="230"/>
      <c r="U143" s="230"/>
      <c r="V143" s="230"/>
      <c r="W143" s="230"/>
      <c r="X143" s="230"/>
      <c r="Y143" s="210"/>
      <c r="Z143" s="210"/>
      <c r="AA143" s="210"/>
      <c r="AB143" s="210"/>
      <c r="AC143" s="210"/>
      <c r="AD143" s="210"/>
      <c r="AE143" s="210"/>
      <c r="AF143" s="210"/>
      <c r="AG143" s="210" t="s">
        <v>294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ht="45" outlineLevel="1" x14ac:dyDescent="0.2">
      <c r="A144" s="247">
        <v>79</v>
      </c>
      <c r="B144" s="248" t="s">
        <v>588</v>
      </c>
      <c r="C144" s="255" t="s">
        <v>589</v>
      </c>
      <c r="D144" s="249" t="s">
        <v>386</v>
      </c>
      <c r="E144" s="250">
        <v>1</v>
      </c>
      <c r="F144" s="251"/>
      <c r="G144" s="252">
        <f>ROUND(E144*F144,2)</f>
        <v>0</v>
      </c>
      <c r="H144" s="231"/>
      <c r="I144" s="230">
        <f>ROUND(E144*H144,2)</f>
        <v>0</v>
      </c>
      <c r="J144" s="231"/>
      <c r="K144" s="230">
        <f>ROUND(E144*J144,2)</f>
        <v>0</v>
      </c>
      <c r="L144" s="230">
        <v>21</v>
      </c>
      <c r="M144" s="230">
        <f>G144*(1+L144/100)</f>
        <v>0</v>
      </c>
      <c r="N144" s="229">
        <v>0</v>
      </c>
      <c r="O144" s="229">
        <f>ROUND(E144*N144,2)</f>
        <v>0</v>
      </c>
      <c r="P144" s="229">
        <v>0</v>
      </c>
      <c r="Q144" s="229">
        <f>ROUND(E144*P144,2)</f>
        <v>0</v>
      </c>
      <c r="R144" s="230"/>
      <c r="S144" s="230" t="s">
        <v>279</v>
      </c>
      <c r="T144" s="230" t="s">
        <v>280</v>
      </c>
      <c r="U144" s="230">
        <v>0</v>
      </c>
      <c r="V144" s="230">
        <f>ROUND(E144*U144,2)</f>
        <v>0</v>
      </c>
      <c r="W144" s="230"/>
      <c r="X144" s="230" t="s">
        <v>281</v>
      </c>
      <c r="Y144" s="210"/>
      <c r="Z144" s="210"/>
      <c r="AA144" s="210"/>
      <c r="AB144" s="210"/>
      <c r="AC144" s="210"/>
      <c r="AD144" s="210"/>
      <c r="AE144" s="210"/>
      <c r="AF144" s="210"/>
      <c r="AG144" s="210" t="s">
        <v>330</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3.75" outlineLevel="1" x14ac:dyDescent="0.2">
      <c r="A145" s="247">
        <v>80</v>
      </c>
      <c r="B145" s="248" t="s">
        <v>590</v>
      </c>
      <c r="C145" s="255" t="s">
        <v>591</v>
      </c>
      <c r="D145" s="249" t="s">
        <v>386</v>
      </c>
      <c r="E145" s="250">
        <v>1</v>
      </c>
      <c r="F145" s="251"/>
      <c r="G145" s="252">
        <f>ROUND(E145*F145,2)</f>
        <v>0</v>
      </c>
      <c r="H145" s="231"/>
      <c r="I145" s="230">
        <f>ROUND(E145*H145,2)</f>
        <v>0</v>
      </c>
      <c r="J145" s="231"/>
      <c r="K145" s="230">
        <f>ROUND(E145*J145,2)</f>
        <v>0</v>
      </c>
      <c r="L145" s="230">
        <v>21</v>
      </c>
      <c r="M145" s="230">
        <f>G145*(1+L145/100)</f>
        <v>0</v>
      </c>
      <c r="N145" s="229">
        <v>0</v>
      </c>
      <c r="O145" s="229">
        <f>ROUND(E145*N145,2)</f>
        <v>0</v>
      </c>
      <c r="P145" s="229">
        <v>0</v>
      </c>
      <c r="Q145" s="229">
        <f>ROUND(E145*P145,2)</f>
        <v>0</v>
      </c>
      <c r="R145" s="230"/>
      <c r="S145" s="230" t="s">
        <v>279</v>
      </c>
      <c r="T145" s="230" t="s">
        <v>280</v>
      </c>
      <c r="U145" s="230">
        <v>0</v>
      </c>
      <c r="V145" s="230">
        <f>ROUND(E145*U145,2)</f>
        <v>0</v>
      </c>
      <c r="W145" s="230"/>
      <c r="X145" s="230" t="s">
        <v>281</v>
      </c>
      <c r="Y145" s="210"/>
      <c r="Z145" s="210"/>
      <c r="AA145" s="210"/>
      <c r="AB145" s="210"/>
      <c r="AC145" s="210"/>
      <c r="AD145" s="210"/>
      <c r="AE145" s="210"/>
      <c r="AF145" s="210"/>
      <c r="AG145" s="210" t="s">
        <v>330</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33.75" outlineLevel="1" x14ac:dyDescent="0.2">
      <c r="A146" s="247">
        <v>81</v>
      </c>
      <c r="B146" s="248" t="s">
        <v>592</v>
      </c>
      <c r="C146" s="255" t="s">
        <v>593</v>
      </c>
      <c r="D146" s="249" t="s">
        <v>386</v>
      </c>
      <c r="E146" s="250">
        <v>1</v>
      </c>
      <c r="F146" s="251"/>
      <c r="G146" s="252">
        <f>ROUND(E146*F146,2)</f>
        <v>0</v>
      </c>
      <c r="H146" s="231"/>
      <c r="I146" s="230">
        <f>ROUND(E146*H146,2)</f>
        <v>0</v>
      </c>
      <c r="J146" s="231"/>
      <c r="K146" s="230">
        <f>ROUND(E146*J146,2)</f>
        <v>0</v>
      </c>
      <c r="L146" s="230">
        <v>21</v>
      </c>
      <c r="M146" s="230">
        <f>G146*(1+L146/100)</f>
        <v>0</v>
      </c>
      <c r="N146" s="229">
        <v>0</v>
      </c>
      <c r="O146" s="229">
        <f>ROUND(E146*N146,2)</f>
        <v>0</v>
      </c>
      <c r="P146" s="229">
        <v>0</v>
      </c>
      <c r="Q146" s="229">
        <f>ROUND(E146*P146,2)</f>
        <v>0</v>
      </c>
      <c r="R146" s="230"/>
      <c r="S146" s="230" t="s">
        <v>279</v>
      </c>
      <c r="T146" s="230" t="s">
        <v>280</v>
      </c>
      <c r="U146" s="230">
        <v>0</v>
      </c>
      <c r="V146" s="230">
        <f>ROUND(E146*U146,2)</f>
        <v>0</v>
      </c>
      <c r="W146" s="230"/>
      <c r="X146" s="230" t="s">
        <v>281</v>
      </c>
      <c r="Y146" s="210"/>
      <c r="Z146" s="210"/>
      <c r="AA146" s="210"/>
      <c r="AB146" s="210"/>
      <c r="AC146" s="210"/>
      <c r="AD146" s="210"/>
      <c r="AE146" s="210"/>
      <c r="AF146" s="210"/>
      <c r="AG146" s="210" t="s">
        <v>330</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33.75" outlineLevel="1" x14ac:dyDescent="0.2">
      <c r="A147" s="247">
        <v>82</v>
      </c>
      <c r="B147" s="248" t="s">
        <v>594</v>
      </c>
      <c r="C147" s="255" t="s">
        <v>595</v>
      </c>
      <c r="D147" s="249" t="s">
        <v>386</v>
      </c>
      <c r="E147" s="250">
        <v>1</v>
      </c>
      <c r="F147" s="251"/>
      <c r="G147" s="252">
        <f>ROUND(E147*F147,2)</f>
        <v>0</v>
      </c>
      <c r="H147" s="231"/>
      <c r="I147" s="230">
        <f>ROUND(E147*H147,2)</f>
        <v>0</v>
      </c>
      <c r="J147" s="231"/>
      <c r="K147" s="230">
        <f>ROUND(E147*J147,2)</f>
        <v>0</v>
      </c>
      <c r="L147" s="230">
        <v>21</v>
      </c>
      <c r="M147" s="230">
        <f>G147*(1+L147/100)</f>
        <v>0</v>
      </c>
      <c r="N147" s="229">
        <v>0</v>
      </c>
      <c r="O147" s="229">
        <f>ROUND(E147*N147,2)</f>
        <v>0</v>
      </c>
      <c r="P147" s="229">
        <v>0</v>
      </c>
      <c r="Q147" s="229">
        <f>ROUND(E147*P147,2)</f>
        <v>0</v>
      </c>
      <c r="R147" s="230"/>
      <c r="S147" s="230" t="s">
        <v>279</v>
      </c>
      <c r="T147" s="230" t="s">
        <v>280</v>
      </c>
      <c r="U147" s="230">
        <v>0</v>
      </c>
      <c r="V147" s="230">
        <f>ROUND(E147*U147,2)</f>
        <v>0</v>
      </c>
      <c r="W147" s="230"/>
      <c r="X147" s="230" t="s">
        <v>281</v>
      </c>
      <c r="Y147" s="210"/>
      <c r="Z147" s="210"/>
      <c r="AA147" s="210"/>
      <c r="AB147" s="210"/>
      <c r="AC147" s="210"/>
      <c r="AD147" s="210"/>
      <c r="AE147" s="210"/>
      <c r="AF147" s="210"/>
      <c r="AG147" s="210" t="s">
        <v>330</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33.75" outlineLevel="1" x14ac:dyDescent="0.2">
      <c r="A148" s="247">
        <v>83</v>
      </c>
      <c r="B148" s="248" t="s">
        <v>596</v>
      </c>
      <c r="C148" s="255" t="s">
        <v>597</v>
      </c>
      <c r="D148" s="249" t="s">
        <v>386</v>
      </c>
      <c r="E148" s="250">
        <v>1</v>
      </c>
      <c r="F148" s="251"/>
      <c r="G148" s="252">
        <f>ROUND(E148*F148,2)</f>
        <v>0</v>
      </c>
      <c r="H148" s="231"/>
      <c r="I148" s="230">
        <f>ROUND(E148*H148,2)</f>
        <v>0</v>
      </c>
      <c r="J148" s="231"/>
      <c r="K148" s="230">
        <f>ROUND(E148*J148,2)</f>
        <v>0</v>
      </c>
      <c r="L148" s="230">
        <v>21</v>
      </c>
      <c r="M148" s="230">
        <f>G148*(1+L148/100)</f>
        <v>0</v>
      </c>
      <c r="N148" s="229">
        <v>0</v>
      </c>
      <c r="O148" s="229">
        <f>ROUND(E148*N148,2)</f>
        <v>0</v>
      </c>
      <c r="P148" s="229">
        <v>0</v>
      </c>
      <c r="Q148" s="229">
        <f>ROUND(E148*P148,2)</f>
        <v>0</v>
      </c>
      <c r="R148" s="230"/>
      <c r="S148" s="230" t="s">
        <v>279</v>
      </c>
      <c r="T148" s="230" t="s">
        <v>280</v>
      </c>
      <c r="U148" s="230">
        <v>0</v>
      </c>
      <c r="V148" s="230">
        <f>ROUND(E148*U148,2)</f>
        <v>0</v>
      </c>
      <c r="W148" s="230"/>
      <c r="X148" s="230" t="s">
        <v>281</v>
      </c>
      <c r="Y148" s="210"/>
      <c r="Z148" s="210"/>
      <c r="AA148" s="210"/>
      <c r="AB148" s="210"/>
      <c r="AC148" s="210"/>
      <c r="AD148" s="210"/>
      <c r="AE148" s="210"/>
      <c r="AF148" s="210"/>
      <c r="AG148" s="210" t="s">
        <v>330</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33.75" outlineLevel="1" x14ac:dyDescent="0.2">
      <c r="A149" s="247">
        <v>84</v>
      </c>
      <c r="B149" s="248" t="s">
        <v>598</v>
      </c>
      <c r="C149" s="255" t="s">
        <v>599</v>
      </c>
      <c r="D149" s="249" t="s">
        <v>386</v>
      </c>
      <c r="E149" s="250">
        <v>1</v>
      </c>
      <c r="F149" s="251"/>
      <c r="G149" s="252">
        <f>ROUND(E149*F149,2)</f>
        <v>0</v>
      </c>
      <c r="H149" s="231"/>
      <c r="I149" s="230">
        <f>ROUND(E149*H149,2)</f>
        <v>0</v>
      </c>
      <c r="J149" s="231"/>
      <c r="K149" s="230">
        <f>ROUND(E149*J149,2)</f>
        <v>0</v>
      </c>
      <c r="L149" s="230">
        <v>21</v>
      </c>
      <c r="M149" s="230">
        <f>G149*(1+L149/100)</f>
        <v>0</v>
      </c>
      <c r="N149" s="229">
        <v>0</v>
      </c>
      <c r="O149" s="229">
        <f>ROUND(E149*N149,2)</f>
        <v>0</v>
      </c>
      <c r="P149" s="229">
        <v>0</v>
      </c>
      <c r="Q149" s="229">
        <f>ROUND(E149*P149,2)</f>
        <v>0</v>
      </c>
      <c r="R149" s="230"/>
      <c r="S149" s="230" t="s">
        <v>279</v>
      </c>
      <c r="T149" s="230" t="s">
        <v>280</v>
      </c>
      <c r="U149" s="230">
        <v>0</v>
      </c>
      <c r="V149" s="230">
        <f>ROUND(E149*U149,2)</f>
        <v>0</v>
      </c>
      <c r="W149" s="230"/>
      <c r="X149" s="230" t="s">
        <v>281</v>
      </c>
      <c r="Y149" s="210"/>
      <c r="Z149" s="210"/>
      <c r="AA149" s="210"/>
      <c r="AB149" s="210"/>
      <c r="AC149" s="210"/>
      <c r="AD149" s="210"/>
      <c r="AE149" s="210"/>
      <c r="AF149" s="210"/>
      <c r="AG149" s="210" t="s">
        <v>330</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ht="33.75" outlineLevel="1" x14ac:dyDescent="0.2">
      <c r="A150" s="247">
        <v>85</v>
      </c>
      <c r="B150" s="248" t="s">
        <v>600</v>
      </c>
      <c r="C150" s="255" t="s">
        <v>601</v>
      </c>
      <c r="D150" s="249" t="s">
        <v>386</v>
      </c>
      <c r="E150" s="250">
        <v>2</v>
      </c>
      <c r="F150" s="251"/>
      <c r="G150" s="252">
        <f>ROUND(E150*F150,2)</f>
        <v>0</v>
      </c>
      <c r="H150" s="231"/>
      <c r="I150" s="230">
        <f>ROUND(E150*H150,2)</f>
        <v>0</v>
      </c>
      <c r="J150" s="231"/>
      <c r="K150" s="230">
        <f>ROUND(E150*J150,2)</f>
        <v>0</v>
      </c>
      <c r="L150" s="230">
        <v>21</v>
      </c>
      <c r="M150" s="230">
        <f>G150*(1+L150/100)</f>
        <v>0</v>
      </c>
      <c r="N150" s="229">
        <v>0</v>
      </c>
      <c r="O150" s="229">
        <f>ROUND(E150*N150,2)</f>
        <v>0</v>
      </c>
      <c r="P150" s="229">
        <v>0</v>
      </c>
      <c r="Q150" s="229">
        <f>ROUND(E150*P150,2)</f>
        <v>0</v>
      </c>
      <c r="R150" s="230"/>
      <c r="S150" s="230" t="s">
        <v>279</v>
      </c>
      <c r="T150" s="230" t="s">
        <v>280</v>
      </c>
      <c r="U150" s="230">
        <v>0</v>
      </c>
      <c r="V150" s="230">
        <f>ROUND(E150*U150,2)</f>
        <v>0</v>
      </c>
      <c r="W150" s="230"/>
      <c r="X150" s="230" t="s">
        <v>281</v>
      </c>
      <c r="Y150" s="210"/>
      <c r="Z150" s="210"/>
      <c r="AA150" s="210"/>
      <c r="AB150" s="210"/>
      <c r="AC150" s="210"/>
      <c r="AD150" s="210"/>
      <c r="AE150" s="210"/>
      <c r="AF150" s="210"/>
      <c r="AG150" s="210" t="s">
        <v>330</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ht="33.75" outlineLevel="1" x14ac:dyDescent="0.2">
      <c r="A151" s="247">
        <v>86</v>
      </c>
      <c r="B151" s="248" t="s">
        <v>602</v>
      </c>
      <c r="C151" s="255" t="s">
        <v>603</v>
      </c>
      <c r="D151" s="249" t="s">
        <v>386</v>
      </c>
      <c r="E151" s="250">
        <v>2</v>
      </c>
      <c r="F151" s="251"/>
      <c r="G151" s="252">
        <f>ROUND(E151*F151,2)</f>
        <v>0</v>
      </c>
      <c r="H151" s="231"/>
      <c r="I151" s="230">
        <f>ROUND(E151*H151,2)</f>
        <v>0</v>
      </c>
      <c r="J151" s="231"/>
      <c r="K151" s="230">
        <f>ROUND(E151*J151,2)</f>
        <v>0</v>
      </c>
      <c r="L151" s="230">
        <v>21</v>
      </c>
      <c r="M151" s="230">
        <f>G151*(1+L151/100)</f>
        <v>0</v>
      </c>
      <c r="N151" s="229">
        <v>0</v>
      </c>
      <c r="O151" s="229">
        <f>ROUND(E151*N151,2)</f>
        <v>0</v>
      </c>
      <c r="P151" s="229">
        <v>0</v>
      </c>
      <c r="Q151" s="229">
        <f>ROUND(E151*P151,2)</f>
        <v>0</v>
      </c>
      <c r="R151" s="230"/>
      <c r="S151" s="230" t="s">
        <v>279</v>
      </c>
      <c r="T151" s="230" t="s">
        <v>280</v>
      </c>
      <c r="U151" s="230">
        <v>0</v>
      </c>
      <c r="V151" s="230">
        <f>ROUND(E151*U151,2)</f>
        <v>0</v>
      </c>
      <c r="W151" s="230"/>
      <c r="X151" s="230" t="s">
        <v>281</v>
      </c>
      <c r="Y151" s="210"/>
      <c r="Z151" s="210"/>
      <c r="AA151" s="210"/>
      <c r="AB151" s="210"/>
      <c r="AC151" s="210"/>
      <c r="AD151" s="210"/>
      <c r="AE151" s="210"/>
      <c r="AF151" s="210"/>
      <c r="AG151" s="210" t="s">
        <v>330</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33.75" outlineLevel="1" x14ac:dyDescent="0.2">
      <c r="A152" s="247">
        <v>87</v>
      </c>
      <c r="B152" s="248" t="s">
        <v>604</v>
      </c>
      <c r="C152" s="255" t="s">
        <v>605</v>
      </c>
      <c r="D152" s="249" t="s">
        <v>386</v>
      </c>
      <c r="E152" s="250">
        <v>1</v>
      </c>
      <c r="F152" s="251"/>
      <c r="G152" s="252">
        <f>ROUND(E152*F152,2)</f>
        <v>0</v>
      </c>
      <c r="H152" s="231"/>
      <c r="I152" s="230">
        <f>ROUND(E152*H152,2)</f>
        <v>0</v>
      </c>
      <c r="J152" s="231"/>
      <c r="K152" s="230">
        <f>ROUND(E152*J152,2)</f>
        <v>0</v>
      </c>
      <c r="L152" s="230">
        <v>21</v>
      </c>
      <c r="M152" s="230">
        <f>G152*(1+L152/100)</f>
        <v>0</v>
      </c>
      <c r="N152" s="229">
        <v>0</v>
      </c>
      <c r="O152" s="229">
        <f>ROUND(E152*N152,2)</f>
        <v>0</v>
      </c>
      <c r="P152" s="229">
        <v>0</v>
      </c>
      <c r="Q152" s="229">
        <f>ROUND(E152*P152,2)</f>
        <v>0</v>
      </c>
      <c r="R152" s="230"/>
      <c r="S152" s="230" t="s">
        <v>279</v>
      </c>
      <c r="T152" s="230" t="s">
        <v>280</v>
      </c>
      <c r="U152" s="230">
        <v>0</v>
      </c>
      <c r="V152" s="230">
        <f>ROUND(E152*U152,2)</f>
        <v>0</v>
      </c>
      <c r="W152" s="230"/>
      <c r="X152" s="230" t="s">
        <v>281</v>
      </c>
      <c r="Y152" s="210"/>
      <c r="Z152" s="210"/>
      <c r="AA152" s="210"/>
      <c r="AB152" s="210"/>
      <c r="AC152" s="210"/>
      <c r="AD152" s="210"/>
      <c r="AE152" s="210"/>
      <c r="AF152" s="210"/>
      <c r="AG152" s="210" t="s">
        <v>330</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33.75" outlineLevel="1" x14ac:dyDescent="0.2">
      <c r="A153" s="247">
        <v>88</v>
      </c>
      <c r="B153" s="248" t="s">
        <v>606</v>
      </c>
      <c r="C153" s="255" t="s">
        <v>607</v>
      </c>
      <c r="D153" s="249" t="s">
        <v>386</v>
      </c>
      <c r="E153" s="250">
        <v>3</v>
      </c>
      <c r="F153" s="251"/>
      <c r="G153" s="252">
        <f>ROUND(E153*F153,2)</f>
        <v>0</v>
      </c>
      <c r="H153" s="231"/>
      <c r="I153" s="230">
        <f>ROUND(E153*H153,2)</f>
        <v>0</v>
      </c>
      <c r="J153" s="231"/>
      <c r="K153" s="230">
        <f>ROUND(E153*J153,2)</f>
        <v>0</v>
      </c>
      <c r="L153" s="230">
        <v>21</v>
      </c>
      <c r="M153" s="230">
        <f>G153*(1+L153/100)</f>
        <v>0</v>
      </c>
      <c r="N153" s="229">
        <v>0</v>
      </c>
      <c r="O153" s="229">
        <f>ROUND(E153*N153,2)</f>
        <v>0</v>
      </c>
      <c r="P153" s="229">
        <v>0</v>
      </c>
      <c r="Q153" s="229">
        <f>ROUND(E153*P153,2)</f>
        <v>0</v>
      </c>
      <c r="R153" s="230"/>
      <c r="S153" s="230" t="s">
        <v>279</v>
      </c>
      <c r="T153" s="230" t="s">
        <v>280</v>
      </c>
      <c r="U153" s="230">
        <v>0</v>
      </c>
      <c r="V153" s="230">
        <f>ROUND(E153*U153,2)</f>
        <v>0</v>
      </c>
      <c r="W153" s="230"/>
      <c r="X153" s="230" t="s">
        <v>387</v>
      </c>
      <c r="Y153" s="210"/>
      <c r="Z153" s="210"/>
      <c r="AA153" s="210"/>
      <c r="AB153" s="210"/>
      <c r="AC153" s="210"/>
      <c r="AD153" s="210"/>
      <c r="AE153" s="210"/>
      <c r="AF153" s="210"/>
      <c r="AG153" s="210" t="s">
        <v>440</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33.75" outlineLevel="1" x14ac:dyDescent="0.2">
      <c r="A154" s="247">
        <v>89</v>
      </c>
      <c r="B154" s="248" t="s">
        <v>608</v>
      </c>
      <c r="C154" s="255" t="s">
        <v>609</v>
      </c>
      <c r="D154" s="249" t="s">
        <v>386</v>
      </c>
      <c r="E154" s="250">
        <v>1</v>
      </c>
      <c r="F154" s="251"/>
      <c r="G154" s="252">
        <f>ROUND(E154*F154,2)</f>
        <v>0</v>
      </c>
      <c r="H154" s="231"/>
      <c r="I154" s="230">
        <f>ROUND(E154*H154,2)</f>
        <v>0</v>
      </c>
      <c r="J154" s="231"/>
      <c r="K154" s="230">
        <f>ROUND(E154*J154,2)</f>
        <v>0</v>
      </c>
      <c r="L154" s="230">
        <v>21</v>
      </c>
      <c r="M154" s="230">
        <f>G154*(1+L154/100)</f>
        <v>0</v>
      </c>
      <c r="N154" s="229">
        <v>0</v>
      </c>
      <c r="O154" s="229">
        <f>ROUND(E154*N154,2)</f>
        <v>0</v>
      </c>
      <c r="P154" s="229">
        <v>0</v>
      </c>
      <c r="Q154" s="229">
        <f>ROUND(E154*P154,2)</f>
        <v>0</v>
      </c>
      <c r="R154" s="230"/>
      <c r="S154" s="230" t="s">
        <v>279</v>
      </c>
      <c r="T154" s="230" t="s">
        <v>280</v>
      </c>
      <c r="U154" s="230">
        <v>0</v>
      </c>
      <c r="V154" s="230">
        <f>ROUND(E154*U154,2)</f>
        <v>0</v>
      </c>
      <c r="W154" s="230"/>
      <c r="X154" s="230" t="s">
        <v>387</v>
      </c>
      <c r="Y154" s="210"/>
      <c r="Z154" s="210"/>
      <c r="AA154" s="210"/>
      <c r="AB154" s="210"/>
      <c r="AC154" s="210"/>
      <c r="AD154" s="210"/>
      <c r="AE154" s="210"/>
      <c r="AF154" s="210"/>
      <c r="AG154" s="210" t="s">
        <v>440</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45" outlineLevel="1" x14ac:dyDescent="0.2">
      <c r="A155" s="247">
        <v>90</v>
      </c>
      <c r="B155" s="248" t="s">
        <v>610</v>
      </c>
      <c r="C155" s="255" t="s">
        <v>611</v>
      </c>
      <c r="D155" s="249" t="s">
        <v>386</v>
      </c>
      <c r="E155" s="250">
        <v>1</v>
      </c>
      <c r="F155" s="251"/>
      <c r="G155" s="252">
        <f>ROUND(E155*F155,2)</f>
        <v>0</v>
      </c>
      <c r="H155" s="231"/>
      <c r="I155" s="230">
        <f>ROUND(E155*H155,2)</f>
        <v>0</v>
      </c>
      <c r="J155" s="231"/>
      <c r="K155" s="230">
        <f>ROUND(E155*J155,2)</f>
        <v>0</v>
      </c>
      <c r="L155" s="230">
        <v>21</v>
      </c>
      <c r="M155" s="230">
        <f>G155*(1+L155/100)</f>
        <v>0</v>
      </c>
      <c r="N155" s="229">
        <v>0</v>
      </c>
      <c r="O155" s="229">
        <f>ROUND(E155*N155,2)</f>
        <v>0</v>
      </c>
      <c r="P155" s="229">
        <v>0</v>
      </c>
      <c r="Q155" s="229">
        <f>ROUND(E155*P155,2)</f>
        <v>0</v>
      </c>
      <c r="R155" s="230"/>
      <c r="S155" s="230" t="s">
        <v>279</v>
      </c>
      <c r="T155" s="230" t="s">
        <v>280</v>
      </c>
      <c r="U155" s="230">
        <v>0</v>
      </c>
      <c r="V155" s="230">
        <f>ROUND(E155*U155,2)</f>
        <v>0</v>
      </c>
      <c r="W155" s="230"/>
      <c r="X155" s="230" t="s">
        <v>387</v>
      </c>
      <c r="Y155" s="210"/>
      <c r="Z155" s="210"/>
      <c r="AA155" s="210"/>
      <c r="AB155" s="210"/>
      <c r="AC155" s="210"/>
      <c r="AD155" s="210"/>
      <c r="AE155" s="210"/>
      <c r="AF155" s="210"/>
      <c r="AG155" s="210" t="s">
        <v>440</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ht="45" outlineLevel="1" x14ac:dyDescent="0.2">
      <c r="A156" s="247">
        <v>91</v>
      </c>
      <c r="B156" s="248" t="s">
        <v>612</v>
      </c>
      <c r="C156" s="255" t="s">
        <v>613</v>
      </c>
      <c r="D156" s="249" t="s">
        <v>386</v>
      </c>
      <c r="E156" s="250">
        <v>1</v>
      </c>
      <c r="F156" s="251"/>
      <c r="G156" s="252">
        <f>ROUND(E156*F156,2)</f>
        <v>0</v>
      </c>
      <c r="H156" s="231"/>
      <c r="I156" s="230">
        <f>ROUND(E156*H156,2)</f>
        <v>0</v>
      </c>
      <c r="J156" s="231"/>
      <c r="K156" s="230">
        <f>ROUND(E156*J156,2)</f>
        <v>0</v>
      </c>
      <c r="L156" s="230">
        <v>21</v>
      </c>
      <c r="M156" s="230">
        <f>G156*(1+L156/100)</f>
        <v>0</v>
      </c>
      <c r="N156" s="229">
        <v>0</v>
      </c>
      <c r="O156" s="229">
        <f>ROUND(E156*N156,2)</f>
        <v>0</v>
      </c>
      <c r="P156" s="229">
        <v>0</v>
      </c>
      <c r="Q156" s="229">
        <f>ROUND(E156*P156,2)</f>
        <v>0</v>
      </c>
      <c r="R156" s="230"/>
      <c r="S156" s="230" t="s">
        <v>279</v>
      </c>
      <c r="T156" s="230" t="s">
        <v>280</v>
      </c>
      <c r="U156" s="230">
        <v>0</v>
      </c>
      <c r="V156" s="230">
        <f>ROUND(E156*U156,2)</f>
        <v>0</v>
      </c>
      <c r="W156" s="230"/>
      <c r="X156" s="230" t="s">
        <v>387</v>
      </c>
      <c r="Y156" s="210"/>
      <c r="Z156" s="210"/>
      <c r="AA156" s="210"/>
      <c r="AB156" s="210"/>
      <c r="AC156" s="210"/>
      <c r="AD156" s="210"/>
      <c r="AE156" s="210"/>
      <c r="AF156" s="210"/>
      <c r="AG156" s="210" t="s">
        <v>440</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33.75" outlineLevel="1" x14ac:dyDescent="0.2">
      <c r="A157" s="241">
        <v>92</v>
      </c>
      <c r="B157" s="242" t="s">
        <v>614</v>
      </c>
      <c r="C157" s="256" t="s">
        <v>615</v>
      </c>
      <c r="D157" s="243" t="s">
        <v>386</v>
      </c>
      <c r="E157" s="244">
        <v>2</v>
      </c>
      <c r="F157" s="245"/>
      <c r="G157" s="246">
        <f>ROUND(E157*F157,2)</f>
        <v>0</v>
      </c>
      <c r="H157" s="231"/>
      <c r="I157" s="230">
        <f>ROUND(E157*H157,2)</f>
        <v>0</v>
      </c>
      <c r="J157" s="231"/>
      <c r="K157" s="230">
        <f>ROUND(E157*J157,2)</f>
        <v>0</v>
      </c>
      <c r="L157" s="230">
        <v>21</v>
      </c>
      <c r="M157" s="230">
        <f>G157*(1+L157/100)</f>
        <v>0</v>
      </c>
      <c r="N157" s="229">
        <v>0</v>
      </c>
      <c r="O157" s="229">
        <f>ROUND(E157*N157,2)</f>
        <v>0</v>
      </c>
      <c r="P157" s="229">
        <v>0</v>
      </c>
      <c r="Q157" s="229">
        <f>ROUND(E157*P157,2)</f>
        <v>0</v>
      </c>
      <c r="R157" s="230"/>
      <c r="S157" s="230" t="s">
        <v>279</v>
      </c>
      <c r="T157" s="230" t="s">
        <v>280</v>
      </c>
      <c r="U157" s="230">
        <v>0</v>
      </c>
      <c r="V157" s="230">
        <f>ROUND(E157*U157,2)</f>
        <v>0</v>
      </c>
      <c r="W157" s="230"/>
      <c r="X157" s="230" t="s">
        <v>387</v>
      </c>
      <c r="Y157" s="210"/>
      <c r="Z157" s="210"/>
      <c r="AA157" s="210"/>
      <c r="AB157" s="210"/>
      <c r="AC157" s="210"/>
      <c r="AD157" s="210"/>
      <c r="AE157" s="210"/>
      <c r="AF157" s="210"/>
      <c r="AG157" s="210" t="s">
        <v>440</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27"/>
      <c r="B158" s="228"/>
      <c r="C158" s="257" t="s">
        <v>616</v>
      </c>
      <c r="D158" s="253"/>
      <c r="E158" s="253"/>
      <c r="F158" s="253"/>
      <c r="G158" s="253"/>
      <c r="H158" s="230"/>
      <c r="I158" s="230"/>
      <c r="J158" s="230"/>
      <c r="K158" s="230"/>
      <c r="L158" s="230"/>
      <c r="M158" s="230"/>
      <c r="N158" s="229"/>
      <c r="O158" s="229"/>
      <c r="P158" s="229"/>
      <c r="Q158" s="229"/>
      <c r="R158" s="230"/>
      <c r="S158" s="230"/>
      <c r="T158" s="230"/>
      <c r="U158" s="230"/>
      <c r="V158" s="230"/>
      <c r="W158" s="230"/>
      <c r="X158" s="230"/>
      <c r="Y158" s="210"/>
      <c r="Z158" s="210"/>
      <c r="AA158" s="210"/>
      <c r="AB158" s="210"/>
      <c r="AC158" s="210"/>
      <c r="AD158" s="210"/>
      <c r="AE158" s="210"/>
      <c r="AF158" s="210"/>
      <c r="AG158" s="210" t="s">
        <v>294</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27"/>
      <c r="B159" s="228"/>
      <c r="C159" s="266" t="s">
        <v>617</v>
      </c>
      <c r="D159" s="265"/>
      <c r="E159" s="265"/>
      <c r="F159" s="265"/>
      <c r="G159" s="265"/>
      <c r="H159" s="230"/>
      <c r="I159" s="230"/>
      <c r="J159" s="230"/>
      <c r="K159" s="230"/>
      <c r="L159" s="230"/>
      <c r="M159" s="230"/>
      <c r="N159" s="229"/>
      <c r="O159" s="229"/>
      <c r="P159" s="229"/>
      <c r="Q159" s="229"/>
      <c r="R159" s="230"/>
      <c r="S159" s="230"/>
      <c r="T159" s="230"/>
      <c r="U159" s="230"/>
      <c r="V159" s="230"/>
      <c r="W159" s="230"/>
      <c r="X159" s="230"/>
      <c r="Y159" s="210"/>
      <c r="Z159" s="210"/>
      <c r="AA159" s="210"/>
      <c r="AB159" s="210"/>
      <c r="AC159" s="210"/>
      <c r="AD159" s="210"/>
      <c r="AE159" s="210"/>
      <c r="AF159" s="210"/>
      <c r="AG159" s="210" t="s">
        <v>294</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27"/>
      <c r="B160" s="228"/>
      <c r="C160" s="266" t="s">
        <v>618</v>
      </c>
      <c r="D160" s="265"/>
      <c r="E160" s="265"/>
      <c r="F160" s="265"/>
      <c r="G160" s="265"/>
      <c r="H160" s="230"/>
      <c r="I160" s="230"/>
      <c r="J160" s="230"/>
      <c r="K160" s="230"/>
      <c r="L160" s="230"/>
      <c r="M160" s="230"/>
      <c r="N160" s="229"/>
      <c r="O160" s="229"/>
      <c r="P160" s="229"/>
      <c r="Q160" s="229"/>
      <c r="R160" s="230"/>
      <c r="S160" s="230"/>
      <c r="T160" s="230"/>
      <c r="U160" s="230"/>
      <c r="V160" s="230"/>
      <c r="W160" s="230"/>
      <c r="X160" s="230"/>
      <c r="Y160" s="210"/>
      <c r="Z160" s="210"/>
      <c r="AA160" s="210"/>
      <c r="AB160" s="210"/>
      <c r="AC160" s="210"/>
      <c r="AD160" s="210"/>
      <c r="AE160" s="210"/>
      <c r="AF160" s="210"/>
      <c r="AG160" s="210" t="s">
        <v>294</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27"/>
      <c r="B161" s="228"/>
      <c r="C161" s="266" t="s">
        <v>619</v>
      </c>
      <c r="D161" s="265"/>
      <c r="E161" s="265"/>
      <c r="F161" s="265"/>
      <c r="G161" s="265"/>
      <c r="H161" s="230"/>
      <c r="I161" s="230"/>
      <c r="J161" s="230"/>
      <c r="K161" s="230"/>
      <c r="L161" s="230"/>
      <c r="M161" s="230"/>
      <c r="N161" s="229"/>
      <c r="O161" s="229"/>
      <c r="P161" s="229"/>
      <c r="Q161" s="229"/>
      <c r="R161" s="230"/>
      <c r="S161" s="230"/>
      <c r="T161" s="230"/>
      <c r="U161" s="230"/>
      <c r="V161" s="230"/>
      <c r="W161" s="230"/>
      <c r="X161" s="230"/>
      <c r="Y161" s="210"/>
      <c r="Z161" s="210"/>
      <c r="AA161" s="210"/>
      <c r="AB161" s="210"/>
      <c r="AC161" s="210"/>
      <c r="AD161" s="210"/>
      <c r="AE161" s="210"/>
      <c r="AF161" s="210"/>
      <c r="AG161" s="210" t="s">
        <v>294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27"/>
      <c r="B162" s="228"/>
      <c r="C162" s="266" t="s">
        <v>620</v>
      </c>
      <c r="D162" s="265"/>
      <c r="E162" s="265"/>
      <c r="F162" s="265"/>
      <c r="G162" s="265"/>
      <c r="H162" s="230"/>
      <c r="I162" s="230"/>
      <c r="J162" s="230"/>
      <c r="K162" s="230"/>
      <c r="L162" s="230"/>
      <c r="M162" s="230"/>
      <c r="N162" s="229"/>
      <c r="O162" s="229"/>
      <c r="P162" s="229"/>
      <c r="Q162" s="229"/>
      <c r="R162" s="230"/>
      <c r="S162" s="230"/>
      <c r="T162" s="230"/>
      <c r="U162" s="230"/>
      <c r="V162" s="230"/>
      <c r="W162" s="230"/>
      <c r="X162" s="230"/>
      <c r="Y162" s="210"/>
      <c r="Z162" s="210"/>
      <c r="AA162" s="210"/>
      <c r="AB162" s="210"/>
      <c r="AC162" s="210"/>
      <c r="AD162" s="210"/>
      <c r="AE162" s="210"/>
      <c r="AF162" s="210"/>
      <c r="AG162" s="210" t="s">
        <v>294</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27"/>
      <c r="B163" s="228"/>
      <c r="C163" s="266" t="s">
        <v>621</v>
      </c>
      <c r="D163" s="265"/>
      <c r="E163" s="265"/>
      <c r="F163" s="265"/>
      <c r="G163" s="265"/>
      <c r="H163" s="230"/>
      <c r="I163" s="230"/>
      <c r="J163" s="230"/>
      <c r="K163" s="230"/>
      <c r="L163" s="230"/>
      <c r="M163" s="230"/>
      <c r="N163" s="229"/>
      <c r="O163" s="229"/>
      <c r="P163" s="229"/>
      <c r="Q163" s="229"/>
      <c r="R163" s="230"/>
      <c r="S163" s="230"/>
      <c r="T163" s="230"/>
      <c r="U163" s="230"/>
      <c r="V163" s="230"/>
      <c r="W163" s="230"/>
      <c r="X163" s="230"/>
      <c r="Y163" s="210"/>
      <c r="Z163" s="210"/>
      <c r="AA163" s="210"/>
      <c r="AB163" s="210"/>
      <c r="AC163" s="210"/>
      <c r="AD163" s="210"/>
      <c r="AE163" s="210"/>
      <c r="AF163" s="210"/>
      <c r="AG163" s="210" t="s">
        <v>294</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27"/>
      <c r="B164" s="228"/>
      <c r="C164" s="266" t="s">
        <v>622</v>
      </c>
      <c r="D164" s="265"/>
      <c r="E164" s="265"/>
      <c r="F164" s="265"/>
      <c r="G164" s="265"/>
      <c r="H164" s="230"/>
      <c r="I164" s="230"/>
      <c r="J164" s="230"/>
      <c r="K164" s="230"/>
      <c r="L164" s="230"/>
      <c r="M164" s="230"/>
      <c r="N164" s="229"/>
      <c r="O164" s="229"/>
      <c r="P164" s="229"/>
      <c r="Q164" s="229"/>
      <c r="R164" s="230"/>
      <c r="S164" s="230"/>
      <c r="T164" s="230"/>
      <c r="U164" s="230"/>
      <c r="V164" s="230"/>
      <c r="W164" s="230"/>
      <c r="X164" s="230"/>
      <c r="Y164" s="210"/>
      <c r="Z164" s="210"/>
      <c r="AA164" s="210"/>
      <c r="AB164" s="210"/>
      <c r="AC164" s="210"/>
      <c r="AD164" s="210"/>
      <c r="AE164" s="210"/>
      <c r="AF164" s="210"/>
      <c r="AG164" s="210" t="s">
        <v>294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47">
        <v>93</v>
      </c>
      <c r="B165" s="248" t="s">
        <v>623</v>
      </c>
      <c r="C165" s="255" t="s">
        <v>624</v>
      </c>
      <c r="D165" s="249" t="s">
        <v>386</v>
      </c>
      <c r="E165" s="250">
        <v>2</v>
      </c>
      <c r="F165" s="251"/>
      <c r="G165" s="252">
        <f>ROUND(E165*F165,2)</f>
        <v>0</v>
      </c>
      <c r="H165" s="231"/>
      <c r="I165" s="230">
        <f>ROUND(E165*H165,2)</f>
        <v>0</v>
      </c>
      <c r="J165" s="231"/>
      <c r="K165" s="230">
        <f>ROUND(E165*J165,2)</f>
        <v>0</v>
      </c>
      <c r="L165" s="230">
        <v>21</v>
      </c>
      <c r="M165" s="230">
        <f>G165*(1+L165/100)</f>
        <v>0</v>
      </c>
      <c r="N165" s="229">
        <v>0</v>
      </c>
      <c r="O165" s="229">
        <f>ROUND(E165*N165,2)</f>
        <v>0</v>
      </c>
      <c r="P165" s="229">
        <v>0</v>
      </c>
      <c r="Q165" s="229">
        <f>ROUND(E165*P165,2)</f>
        <v>0</v>
      </c>
      <c r="R165" s="230"/>
      <c r="S165" s="230" t="s">
        <v>279</v>
      </c>
      <c r="T165" s="230" t="s">
        <v>280</v>
      </c>
      <c r="U165" s="230">
        <v>0</v>
      </c>
      <c r="V165" s="230">
        <f>ROUND(E165*U165,2)</f>
        <v>0</v>
      </c>
      <c r="W165" s="230"/>
      <c r="X165" s="230" t="s">
        <v>387</v>
      </c>
      <c r="Y165" s="210"/>
      <c r="Z165" s="210"/>
      <c r="AA165" s="210"/>
      <c r="AB165" s="210"/>
      <c r="AC165" s="210"/>
      <c r="AD165" s="210"/>
      <c r="AE165" s="210"/>
      <c r="AF165" s="210"/>
      <c r="AG165" s="210" t="s">
        <v>440</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2.5" outlineLevel="1" x14ac:dyDescent="0.2">
      <c r="A166" s="247">
        <v>94</v>
      </c>
      <c r="B166" s="248" t="s">
        <v>625</v>
      </c>
      <c r="C166" s="255" t="s">
        <v>626</v>
      </c>
      <c r="D166" s="249" t="s">
        <v>386</v>
      </c>
      <c r="E166" s="250">
        <v>1</v>
      </c>
      <c r="F166" s="251"/>
      <c r="G166" s="252">
        <f>ROUND(E166*F166,2)</f>
        <v>0</v>
      </c>
      <c r="H166" s="231"/>
      <c r="I166" s="230">
        <f>ROUND(E166*H166,2)</f>
        <v>0</v>
      </c>
      <c r="J166" s="231"/>
      <c r="K166" s="230">
        <f>ROUND(E166*J166,2)</f>
        <v>0</v>
      </c>
      <c r="L166" s="230">
        <v>21</v>
      </c>
      <c r="M166" s="230">
        <f>G166*(1+L166/100)</f>
        <v>0</v>
      </c>
      <c r="N166" s="229">
        <v>0</v>
      </c>
      <c r="O166" s="229">
        <f>ROUND(E166*N166,2)</f>
        <v>0</v>
      </c>
      <c r="P166" s="229">
        <v>0</v>
      </c>
      <c r="Q166" s="229">
        <f>ROUND(E166*P166,2)</f>
        <v>0</v>
      </c>
      <c r="R166" s="230"/>
      <c r="S166" s="230" t="s">
        <v>279</v>
      </c>
      <c r="T166" s="230" t="s">
        <v>280</v>
      </c>
      <c r="U166" s="230">
        <v>0</v>
      </c>
      <c r="V166" s="230">
        <f>ROUND(E166*U166,2)</f>
        <v>0</v>
      </c>
      <c r="W166" s="230"/>
      <c r="X166" s="230" t="s">
        <v>387</v>
      </c>
      <c r="Y166" s="210"/>
      <c r="Z166" s="210"/>
      <c r="AA166" s="210"/>
      <c r="AB166" s="210"/>
      <c r="AC166" s="210"/>
      <c r="AD166" s="210"/>
      <c r="AE166" s="210"/>
      <c r="AF166" s="210"/>
      <c r="AG166" s="210" t="s">
        <v>440</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34" t="s">
        <v>274</v>
      </c>
      <c r="B167" s="235" t="s">
        <v>232</v>
      </c>
      <c r="C167" s="254" t="s">
        <v>233</v>
      </c>
      <c r="D167" s="236"/>
      <c r="E167" s="237"/>
      <c r="F167" s="238"/>
      <c r="G167" s="239">
        <f>SUMIF(AG168:AG204,"&lt;&gt;NOR",G168:G204)</f>
        <v>0</v>
      </c>
      <c r="H167" s="233"/>
      <c r="I167" s="233">
        <f>SUM(I168:I204)</f>
        <v>0</v>
      </c>
      <c r="J167" s="233"/>
      <c r="K167" s="233">
        <f>SUM(K168:K204)</f>
        <v>0</v>
      </c>
      <c r="L167" s="233"/>
      <c r="M167" s="233">
        <f>SUM(M168:M204)</f>
        <v>0</v>
      </c>
      <c r="N167" s="232"/>
      <c r="O167" s="232">
        <f>SUM(O168:O204)</f>
        <v>15.58</v>
      </c>
      <c r="P167" s="232"/>
      <c r="Q167" s="232">
        <f>SUM(Q168:Q204)</f>
        <v>0</v>
      </c>
      <c r="R167" s="233"/>
      <c r="S167" s="233"/>
      <c r="T167" s="233"/>
      <c r="U167" s="233"/>
      <c r="V167" s="233">
        <f>SUM(V168:V204)</f>
        <v>7.45</v>
      </c>
      <c r="W167" s="233"/>
      <c r="X167" s="233"/>
      <c r="AG167" t="s">
        <v>275</v>
      </c>
    </row>
    <row r="168" spans="1:60" outlineLevel="1" x14ac:dyDescent="0.2">
      <c r="A168" s="247">
        <v>95</v>
      </c>
      <c r="B168" s="248" t="s">
        <v>627</v>
      </c>
      <c r="C168" s="255" t="s">
        <v>628</v>
      </c>
      <c r="D168" s="249" t="s">
        <v>304</v>
      </c>
      <c r="E168" s="250">
        <v>5</v>
      </c>
      <c r="F168" s="251"/>
      <c r="G168" s="252">
        <f>ROUND(E168*F168,2)</f>
        <v>0</v>
      </c>
      <c r="H168" s="231"/>
      <c r="I168" s="230">
        <f>ROUND(E168*H168,2)</f>
        <v>0</v>
      </c>
      <c r="J168" s="231"/>
      <c r="K168" s="230">
        <f>ROUND(E168*J168,2)</f>
        <v>0</v>
      </c>
      <c r="L168" s="230">
        <v>21</v>
      </c>
      <c r="M168" s="230">
        <f>G168*(1+L168/100)</f>
        <v>0</v>
      </c>
      <c r="N168" s="229">
        <v>0</v>
      </c>
      <c r="O168" s="229">
        <f>ROUND(E168*N168,2)</f>
        <v>0</v>
      </c>
      <c r="P168" s="229">
        <v>0</v>
      </c>
      <c r="Q168" s="229">
        <f>ROUND(E168*P168,2)</f>
        <v>0</v>
      </c>
      <c r="R168" s="230"/>
      <c r="S168" s="230" t="s">
        <v>397</v>
      </c>
      <c r="T168" s="230" t="s">
        <v>280</v>
      </c>
      <c r="U168" s="230">
        <v>0</v>
      </c>
      <c r="V168" s="230">
        <f>ROUND(E168*U168,2)</f>
        <v>0</v>
      </c>
      <c r="W168" s="230"/>
      <c r="X168" s="230" t="s">
        <v>281</v>
      </c>
      <c r="Y168" s="210"/>
      <c r="Z168" s="210"/>
      <c r="AA168" s="210"/>
      <c r="AB168" s="210"/>
      <c r="AC168" s="210"/>
      <c r="AD168" s="210"/>
      <c r="AE168" s="210"/>
      <c r="AF168" s="210"/>
      <c r="AG168" s="210" t="s">
        <v>330</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ht="33.75" outlineLevel="1" x14ac:dyDescent="0.2">
      <c r="A169" s="247">
        <v>96</v>
      </c>
      <c r="B169" s="248" t="s">
        <v>629</v>
      </c>
      <c r="C169" s="255" t="s">
        <v>630</v>
      </c>
      <c r="D169" s="249" t="s">
        <v>345</v>
      </c>
      <c r="E169" s="250">
        <v>65</v>
      </c>
      <c r="F169" s="251"/>
      <c r="G169" s="252">
        <f>ROUND(E169*F169,2)</f>
        <v>0</v>
      </c>
      <c r="H169" s="231"/>
      <c r="I169" s="230">
        <f>ROUND(E169*H169,2)</f>
        <v>0</v>
      </c>
      <c r="J169" s="231"/>
      <c r="K169" s="230">
        <f>ROUND(E169*J169,2)</f>
        <v>0</v>
      </c>
      <c r="L169" s="230">
        <v>21</v>
      </c>
      <c r="M169" s="230">
        <f>G169*(1+L169/100)</f>
        <v>0</v>
      </c>
      <c r="N169" s="229">
        <v>0</v>
      </c>
      <c r="O169" s="229">
        <f>ROUND(E169*N169,2)</f>
        <v>0</v>
      </c>
      <c r="P169" s="229">
        <v>0</v>
      </c>
      <c r="Q169" s="229">
        <f>ROUND(E169*P169,2)</f>
        <v>0</v>
      </c>
      <c r="R169" s="230"/>
      <c r="S169" s="230" t="s">
        <v>279</v>
      </c>
      <c r="T169" s="230" t="s">
        <v>280</v>
      </c>
      <c r="U169" s="230">
        <v>0</v>
      </c>
      <c r="V169" s="230">
        <f>ROUND(E169*U169,2)</f>
        <v>0</v>
      </c>
      <c r="W169" s="230"/>
      <c r="X169" s="230" t="s">
        <v>281</v>
      </c>
      <c r="Y169" s="210"/>
      <c r="Z169" s="210"/>
      <c r="AA169" s="210"/>
      <c r="AB169" s="210"/>
      <c r="AC169" s="210"/>
      <c r="AD169" s="210"/>
      <c r="AE169" s="210"/>
      <c r="AF169" s="210"/>
      <c r="AG169" s="210" t="s">
        <v>330</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7">
        <v>97</v>
      </c>
      <c r="B170" s="248" t="s">
        <v>631</v>
      </c>
      <c r="C170" s="255" t="s">
        <v>632</v>
      </c>
      <c r="D170" s="249" t="s">
        <v>345</v>
      </c>
      <c r="E170" s="250">
        <v>13</v>
      </c>
      <c r="F170" s="251"/>
      <c r="G170" s="252">
        <f>ROUND(E170*F170,2)</f>
        <v>0</v>
      </c>
      <c r="H170" s="231"/>
      <c r="I170" s="230">
        <f>ROUND(E170*H170,2)</f>
        <v>0</v>
      </c>
      <c r="J170" s="231"/>
      <c r="K170" s="230">
        <f>ROUND(E170*J170,2)</f>
        <v>0</v>
      </c>
      <c r="L170" s="230">
        <v>21</v>
      </c>
      <c r="M170" s="230">
        <f>G170*(1+L170/100)</f>
        <v>0</v>
      </c>
      <c r="N170" s="229">
        <v>7.8499999999999993E-3</v>
      </c>
      <c r="O170" s="229">
        <f>ROUND(E170*N170,2)</f>
        <v>0.1</v>
      </c>
      <c r="P170" s="229">
        <v>0</v>
      </c>
      <c r="Q170" s="229">
        <f>ROUND(E170*P170,2)</f>
        <v>0</v>
      </c>
      <c r="R170" s="230"/>
      <c r="S170" s="230" t="s">
        <v>397</v>
      </c>
      <c r="T170" s="230" t="s">
        <v>280</v>
      </c>
      <c r="U170" s="230">
        <v>0</v>
      </c>
      <c r="V170" s="230">
        <f>ROUND(E170*U170,2)</f>
        <v>0</v>
      </c>
      <c r="W170" s="230"/>
      <c r="X170" s="230" t="s">
        <v>281</v>
      </c>
      <c r="Y170" s="210"/>
      <c r="Z170" s="210"/>
      <c r="AA170" s="210"/>
      <c r="AB170" s="210"/>
      <c r="AC170" s="210"/>
      <c r="AD170" s="210"/>
      <c r="AE170" s="210"/>
      <c r="AF170" s="210"/>
      <c r="AG170" s="210" t="s">
        <v>330</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47">
        <v>98</v>
      </c>
      <c r="B171" s="248" t="s">
        <v>633</v>
      </c>
      <c r="C171" s="255" t="s">
        <v>634</v>
      </c>
      <c r="D171" s="249" t="s">
        <v>345</v>
      </c>
      <c r="E171" s="250">
        <v>140</v>
      </c>
      <c r="F171" s="251"/>
      <c r="G171" s="252">
        <f>ROUND(E171*F171,2)</f>
        <v>0</v>
      </c>
      <c r="H171" s="231"/>
      <c r="I171" s="230">
        <f>ROUND(E171*H171,2)</f>
        <v>0</v>
      </c>
      <c r="J171" s="231"/>
      <c r="K171" s="230">
        <f>ROUND(E171*J171,2)</f>
        <v>0</v>
      </c>
      <c r="L171" s="230">
        <v>21</v>
      </c>
      <c r="M171" s="230">
        <f>G171*(1+L171/100)</f>
        <v>0</v>
      </c>
      <c r="N171" s="229">
        <v>8.2699999999999996E-3</v>
      </c>
      <c r="O171" s="229">
        <f>ROUND(E171*N171,2)</f>
        <v>1.1599999999999999</v>
      </c>
      <c r="P171" s="229">
        <v>0</v>
      </c>
      <c r="Q171" s="229">
        <f>ROUND(E171*P171,2)</f>
        <v>0</v>
      </c>
      <c r="R171" s="230"/>
      <c r="S171" s="230" t="s">
        <v>397</v>
      </c>
      <c r="T171" s="230" t="s">
        <v>280</v>
      </c>
      <c r="U171" s="230">
        <v>0</v>
      </c>
      <c r="V171" s="230">
        <f>ROUND(E171*U171,2)</f>
        <v>0</v>
      </c>
      <c r="W171" s="230"/>
      <c r="X171" s="230" t="s">
        <v>281</v>
      </c>
      <c r="Y171" s="210"/>
      <c r="Z171" s="210"/>
      <c r="AA171" s="210"/>
      <c r="AB171" s="210"/>
      <c r="AC171" s="210"/>
      <c r="AD171" s="210"/>
      <c r="AE171" s="210"/>
      <c r="AF171" s="210"/>
      <c r="AG171" s="210" t="s">
        <v>330</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47">
        <v>99</v>
      </c>
      <c r="B172" s="248" t="s">
        <v>635</v>
      </c>
      <c r="C172" s="255" t="s">
        <v>636</v>
      </c>
      <c r="D172" s="249" t="s">
        <v>345</v>
      </c>
      <c r="E172" s="250">
        <v>9</v>
      </c>
      <c r="F172" s="251"/>
      <c r="G172" s="252">
        <f>ROUND(E172*F172,2)</f>
        <v>0</v>
      </c>
      <c r="H172" s="231"/>
      <c r="I172" s="230">
        <f>ROUND(E172*H172,2)</f>
        <v>0</v>
      </c>
      <c r="J172" s="231"/>
      <c r="K172" s="230">
        <f>ROUND(E172*J172,2)</f>
        <v>0</v>
      </c>
      <c r="L172" s="230">
        <v>21</v>
      </c>
      <c r="M172" s="230">
        <f>G172*(1+L172/100)</f>
        <v>0</v>
      </c>
      <c r="N172" s="229">
        <v>1.0120000000000001E-2</v>
      </c>
      <c r="O172" s="229">
        <f>ROUND(E172*N172,2)</f>
        <v>0.09</v>
      </c>
      <c r="P172" s="229">
        <v>0</v>
      </c>
      <c r="Q172" s="229">
        <f>ROUND(E172*P172,2)</f>
        <v>0</v>
      </c>
      <c r="R172" s="230"/>
      <c r="S172" s="230" t="s">
        <v>397</v>
      </c>
      <c r="T172" s="230" t="s">
        <v>397</v>
      </c>
      <c r="U172" s="230">
        <v>0.82799999999999996</v>
      </c>
      <c r="V172" s="230">
        <f>ROUND(E172*U172,2)</f>
        <v>7.45</v>
      </c>
      <c r="W172" s="230"/>
      <c r="X172" s="230" t="s">
        <v>281</v>
      </c>
      <c r="Y172" s="210"/>
      <c r="Z172" s="210"/>
      <c r="AA172" s="210"/>
      <c r="AB172" s="210"/>
      <c r="AC172" s="210"/>
      <c r="AD172" s="210"/>
      <c r="AE172" s="210"/>
      <c r="AF172" s="210"/>
      <c r="AG172" s="210" t="s">
        <v>637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47">
        <v>100</v>
      </c>
      <c r="B173" s="248" t="s">
        <v>638</v>
      </c>
      <c r="C173" s="255" t="s">
        <v>639</v>
      </c>
      <c r="D173" s="249" t="s">
        <v>345</v>
      </c>
      <c r="E173" s="250">
        <v>3.5</v>
      </c>
      <c r="F173" s="251"/>
      <c r="G173" s="252">
        <f>ROUND(E173*F173,2)</f>
        <v>0</v>
      </c>
      <c r="H173" s="231"/>
      <c r="I173" s="230">
        <f>ROUND(E173*H173,2)</f>
        <v>0</v>
      </c>
      <c r="J173" s="231"/>
      <c r="K173" s="230">
        <f>ROUND(E173*J173,2)</f>
        <v>0</v>
      </c>
      <c r="L173" s="230">
        <v>21</v>
      </c>
      <c r="M173" s="230">
        <f>G173*(1+L173/100)</f>
        <v>0</v>
      </c>
      <c r="N173" s="229">
        <v>9.8499999999999994E-3</v>
      </c>
      <c r="O173" s="229">
        <f>ROUND(E173*N173,2)</f>
        <v>0.03</v>
      </c>
      <c r="P173" s="229">
        <v>0</v>
      </c>
      <c r="Q173" s="229">
        <f>ROUND(E173*P173,2)</f>
        <v>0</v>
      </c>
      <c r="R173" s="230"/>
      <c r="S173" s="230" t="s">
        <v>397</v>
      </c>
      <c r="T173" s="230" t="s">
        <v>280</v>
      </c>
      <c r="U173" s="230">
        <v>0</v>
      </c>
      <c r="V173" s="230">
        <f>ROUND(E173*U173,2)</f>
        <v>0</v>
      </c>
      <c r="W173" s="230"/>
      <c r="X173" s="230" t="s">
        <v>281</v>
      </c>
      <c r="Y173" s="210"/>
      <c r="Z173" s="210"/>
      <c r="AA173" s="210"/>
      <c r="AB173" s="210"/>
      <c r="AC173" s="210"/>
      <c r="AD173" s="210"/>
      <c r="AE173" s="210"/>
      <c r="AF173" s="210"/>
      <c r="AG173" s="210" t="s">
        <v>330</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47">
        <v>101</v>
      </c>
      <c r="B174" s="248" t="s">
        <v>640</v>
      </c>
      <c r="C174" s="255" t="s">
        <v>641</v>
      </c>
      <c r="D174" s="249" t="s">
        <v>345</v>
      </c>
      <c r="E174" s="250">
        <v>109</v>
      </c>
      <c r="F174" s="251"/>
      <c r="G174" s="252">
        <f>ROUND(E174*F174,2)</f>
        <v>0</v>
      </c>
      <c r="H174" s="231"/>
      <c r="I174" s="230">
        <f>ROUND(E174*H174,2)</f>
        <v>0</v>
      </c>
      <c r="J174" s="231"/>
      <c r="K174" s="230">
        <f>ROUND(E174*J174,2)</f>
        <v>0</v>
      </c>
      <c r="L174" s="230">
        <v>21</v>
      </c>
      <c r="M174" s="230">
        <f>G174*(1+L174/100)</f>
        <v>0</v>
      </c>
      <c r="N174" s="229">
        <v>1.362E-2</v>
      </c>
      <c r="O174" s="229">
        <f>ROUND(E174*N174,2)</f>
        <v>1.48</v>
      </c>
      <c r="P174" s="229">
        <v>0</v>
      </c>
      <c r="Q174" s="229">
        <f>ROUND(E174*P174,2)</f>
        <v>0</v>
      </c>
      <c r="R174" s="230"/>
      <c r="S174" s="230" t="s">
        <v>397</v>
      </c>
      <c r="T174" s="230" t="s">
        <v>280</v>
      </c>
      <c r="U174" s="230">
        <v>0</v>
      </c>
      <c r="V174" s="230">
        <f>ROUND(E174*U174,2)</f>
        <v>0</v>
      </c>
      <c r="W174" s="230"/>
      <c r="X174" s="230" t="s">
        <v>281</v>
      </c>
      <c r="Y174" s="210"/>
      <c r="Z174" s="210"/>
      <c r="AA174" s="210"/>
      <c r="AB174" s="210"/>
      <c r="AC174" s="210"/>
      <c r="AD174" s="210"/>
      <c r="AE174" s="210"/>
      <c r="AF174" s="210"/>
      <c r="AG174" s="210" t="s">
        <v>330</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47">
        <v>102</v>
      </c>
      <c r="B175" s="248" t="s">
        <v>642</v>
      </c>
      <c r="C175" s="255" t="s">
        <v>643</v>
      </c>
      <c r="D175" s="249" t="s">
        <v>345</v>
      </c>
      <c r="E175" s="250">
        <v>7</v>
      </c>
      <c r="F175" s="251"/>
      <c r="G175" s="252">
        <f>ROUND(E175*F175,2)</f>
        <v>0</v>
      </c>
      <c r="H175" s="231"/>
      <c r="I175" s="230">
        <f>ROUND(E175*H175,2)</f>
        <v>0</v>
      </c>
      <c r="J175" s="231"/>
      <c r="K175" s="230">
        <f>ROUND(E175*J175,2)</f>
        <v>0</v>
      </c>
      <c r="L175" s="230">
        <v>21</v>
      </c>
      <c r="M175" s="230">
        <f>G175*(1+L175/100)</f>
        <v>0</v>
      </c>
      <c r="N175" s="229">
        <v>1.7129999999999999E-2</v>
      </c>
      <c r="O175" s="229">
        <f>ROUND(E175*N175,2)</f>
        <v>0.12</v>
      </c>
      <c r="P175" s="229">
        <v>0</v>
      </c>
      <c r="Q175" s="229">
        <f>ROUND(E175*P175,2)</f>
        <v>0</v>
      </c>
      <c r="R175" s="230"/>
      <c r="S175" s="230" t="s">
        <v>397</v>
      </c>
      <c r="T175" s="230" t="s">
        <v>280</v>
      </c>
      <c r="U175" s="230">
        <v>0</v>
      </c>
      <c r="V175" s="230">
        <f>ROUND(E175*U175,2)</f>
        <v>0</v>
      </c>
      <c r="W175" s="230"/>
      <c r="X175" s="230" t="s">
        <v>281</v>
      </c>
      <c r="Y175" s="210"/>
      <c r="Z175" s="210"/>
      <c r="AA175" s="210"/>
      <c r="AB175" s="210"/>
      <c r="AC175" s="210"/>
      <c r="AD175" s="210"/>
      <c r="AE175" s="210"/>
      <c r="AF175" s="210"/>
      <c r="AG175" s="210" t="s">
        <v>330</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47">
        <v>103</v>
      </c>
      <c r="B176" s="248" t="s">
        <v>644</v>
      </c>
      <c r="C176" s="255" t="s">
        <v>645</v>
      </c>
      <c r="D176" s="249" t="s">
        <v>345</v>
      </c>
      <c r="E176" s="250">
        <v>180</v>
      </c>
      <c r="F176" s="251"/>
      <c r="G176" s="252">
        <f>ROUND(E176*F176,2)</f>
        <v>0</v>
      </c>
      <c r="H176" s="231"/>
      <c r="I176" s="230">
        <f>ROUND(E176*H176,2)</f>
        <v>0</v>
      </c>
      <c r="J176" s="231"/>
      <c r="K176" s="230">
        <f>ROUND(E176*J176,2)</f>
        <v>0</v>
      </c>
      <c r="L176" s="230">
        <v>21</v>
      </c>
      <c r="M176" s="230">
        <f>G176*(1+L176/100)</f>
        <v>0</v>
      </c>
      <c r="N176" s="229">
        <v>2.1729999999999999E-2</v>
      </c>
      <c r="O176" s="229">
        <f>ROUND(E176*N176,2)</f>
        <v>3.91</v>
      </c>
      <c r="P176" s="229">
        <v>0</v>
      </c>
      <c r="Q176" s="229">
        <f>ROUND(E176*P176,2)</f>
        <v>0</v>
      </c>
      <c r="R176" s="230"/>
      <c r="S176" s="230" t="s">
        <v>397</v>
      </c>
      <c r="T176" s="230" t="s">
        <v>280</v>
      </c>
      <c r="U176" s="230">
        <v>0</v>
      </c>
      <c r="V176" s="230">
        <f>ROUND(E176*U176,2)</f>
        <v>0</v>
      </c>
      <c r="W176" s="230"/>
      <c r="X176" s="230" t="s">
        <v>281</v>
      </c>
      <c r="Y176" s="210"/>
      <c r="Z176" s="210"/>
      <c r="AA176" s="210"/>
      <c r="AB176" s="210"/>
      <c r="AC176" s="210"/>
      <c r="AD176" s="210"/>
      <c r="AE176" s="210"/>
      <c r="AF176" s="210"/>
      <c r="AG176" s="210" t="s">
        <v>330</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47">
        <v>104</v>
      </c>
      <c r="B177" s="248" t="s">
        <v>646</v>
      </c>
      <c r="C177" s="255" t="s">
        <v>647</v>
      </c>
      <c r="D177" s="249" t="s">
        <v>345</v>
      </c>
      <c r="E177" s="250">
        <v>105</v>
      </c>
      <c r="F177" s="251"/>
      <c r="G177" s="252">
        <f>ROUND(E177*F177,2)</f>
        <v>0</v>
      </c>
      <c r="H177" s="231"/>
      <c r="I177" s="230">
        <f>ROUND(E177*H177,2)</f>
        <v>0</v>
      </c>
      <c r="J177" s="231"/>
      <c r="K177" s="230">
        <f>ROUND(E177*J177,2)</f>
        <v>0</v>
      </c>
      <c r="L177" s="230">
        <v>21</v>
      </c>
      <c r="M177" s="230">
        <f>G177*(1+L177/100)</f>
        <v>0</v>
      </c>
      <c r="N177" s="229">
        <v>2.3859999999999999E-2</v>
      </c>
      <c r="O177" s="229">
        <f>ROUND(E177*N177,2)</f>
        <v>2.5099999999999998</v>
      </c>
      <c r="P177" s="229">
        <v>0</v>
      </c>
      <c r="Q177" s="229">
        <f>ROUND(E177*P177,2)</f>
        <v>0</v>
      </c>
      <c r="R177" s="230"/>
      <c r="S177" s="230" t="s">
        <v>397</v>
      </c>
      <c r="T177" s="230" t="s">
        <v>280</v>
      </c>
      <c r="U177" s="230">
        <v>0</v>
      </c>
      <c r="V177" s="230">
        <f>ROUND(E177*U177,2)</f>
        <v>0</v>
      </c>
      <c r="W177" s="230"/>
      <c r="X177" s="230" t="s">
        <v>281</v>
      </c>
      <c r="Y177" s="210"/>
      <c r="Z177" s="210"/>
      <c r="AA177" s="210"/>
      <c r="AB177" s="210"/>
      <c r="AC177" s="210"/>
      <c r="AD177" s="210"/>
      <c r="AE177" s="210"/>
      <c r="AF177" s="210"/>
      <c r="AG177" s="210" t="s">
        <v>330</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47">
        <v>105</v>
      </c>
      <c r="B178" s="248" t="s">
        <v>648</v>
      </c>
      <c r="C178" s="255" t="s">
        <v>649</v>
      </c>
      <c r="D178" s="249" t="s">
        <v>345</v>
      </c>
      <c r="E178" s="250">
        <v>80</v>
      </c>
      <c r="F178" s="251"/>
      <c r="G178" s="252">
        <f>ROUND(E178*F178,2)</f>
        <v>0</v>
      </c>
      <c r="H178" s="231"/>
      <c r="I178" s="230">
        <f>ROUND(E178*H178,2)</f>
        <v>0</v>
      </c>
      <c r="J178" s="231"/>
      <c r="K178" s="230">
        <f>ROUND(E178*J178,2)</f>
        <v>0</v>
      </c>
      <c r="L178" s="230">
        <v>21</v>
      </c>
      <c r="M178" s="230">
        <f>G178*(1+L178/100)</f>
        <v>0</v>
      </c>
      <c r="N178" s="229">
        <v>4.045E-2</v>
      </c>
      <c r="O178" s="229">
        <f>ROUND(E178*N178,2)</f>
        <v>3.24</v>
      </c>
      <c r="P178" s="229">
        <v>0</v>
      </c>
      <c r="Q178" s="229">
        <f>ROUND(E178*P178,2)</f>
        <v>0</v>
      </c>
      <c r="R178" s="230"/>
      <c r="S178" s="230" t="s">
        <v>397</v>
      </c>
      <c r="T178" s="230" t="s">
        <v>280</v>
      </c>
      <c r="U178" s="230">
        <v>0</v>
      </c>
      <c r="V178" s="230">
        <f>ROUND(E178*U178,2)</f>
        <v>0</v>
      </c>
      <c r="W178" s="230"/>
      <c r="X178" s="230" t="s">
        <v>281</v>
      </c>
      <c r="Y178" s="210"/>
      <c r="Z178" s="210"/>
      <c r="AA178" s="210"/>
      <c r="AB178" s="210"/>
      <c r="AC178" s="210"/>
      <c r="AD178" s="210"/>
      <c r="AE178" s="210"/>
      <c r="AF178" s="210"/>
      <c r="AG178" s="210" t="s">
        <v>330</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47">
        <v>106</v>
      </c>
      <c r="B179" s="248" t="s">
        <v>650</v>
      </c>
      <c r="C179" s="255" t="s">
        <v>651</v>
      </c>
      <c r="D179" s="249" t="s">
        <v>345</v>
      </c>
      <c r="E179" s="250">
        <v>17</v>
      </c>
      <c r="F179" s="251"/>
      <c r="G179" s="252">
        <f>ROUND(E179*F179,2)</f>
        <v>0</v>
      </c>
      <c r="H179" s="231"/>
      <c r="I179" s="230">
        <f>ROUND(E179*H179,2)</f>
        <v>0</v>
      </c>
      <c r="J179" s="231"/>
      <c r="K179" s="230">
        <f>ROUND(E179*J179,2)</f>
        <v>0</v>
      </c>
      <c r="L179" s="230">
        <v>21</v>
      </c>
      <c r="M179" s="230">
        <f>G179*(1+L179/100)</f>
        <v>0</v>
      </c>
      <c r="N179" s="229">
        <v>5.4719999999999998E-2</v>
      </c>
      <c r="O179" s="229">
        <f>ROUND(E179*N179,2)</f>
        <v>0.93</v>
      </c>
      <c r="P179" s="229">
        <v>0</v>
      </c>
      <c r="Q179" s="229">
        <f>ROUND(E179*P179,2)</f>
        <v>0</v>
      </c>
      <c r="R179" s="230"/>
      <c r="S179" s="230" t="s">
        <v>397</v>
      </c>
      <c r="T179" s="230" t="s">
        <v>280</v>
      </c>
      <c r="U179" s="230">
        <v>0</v>
      </c>
      <c r="V179" s="230">
        <f>ROUND(E179*U179,2)</f>
        <v>0</v>
      </c>
      <c r="W179" s="230"/>
      <c r="X179" s="230" t="s">
        <v>281</v>
      </c>
      <c r="Y179" s="210"/>
      <c r="Z179" s="210"/>
      <c r="AA179" s="210"/>
      <c r="AB179" s="210"/>
      <c r="AC179" s="210"/>
      <c r="AD179" s="210"/>
      <c r="AE179" s="210"/>
      <c r="AF179" s="210"/>
      <c r="AG179" s="210" t="s">
        <v>330</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47">
        <v>107</v>
      </c>
      <c r="B180" s="248" t="s">
        <v>652</v>
      </c>
      <c r="C180" s="255" t="s">
        <v>653</v>
      </c>
      <c r="D180" s="249" t="s">
        <v>345</v>
      </c>
      <c r="E180" s="250">
        <v>25</v>
      </c>
      <c r="F180" s="251"/>
      <c r="G180" s="252">
        <f>ROUND(E180*F180,2)</f>
        <v>0</v>
      </c>
      <c r="H180" s="231"/>
      <c r="I180" s="230">
        <f>ROUND(E180*H180,2)</f>
        <v>0</v>
      </c>
      <c r="J180" s="231"/>
      <c r="K180" s="230">
        <f>ROUND(E180*J180,2)</f>
        <v>0</v>
      </c>
      <c r="L180" s="230">
        <v>21</v>
      </c>
      <c r="M180" s="230">
        <f>G180*(1+L180/100)</f>
        <v>0</v>
      </c>
      <c r="N180" s="229">
        <v>1.5900000000000001E-3</v>
      </c>
      <c r="O180" s="229">
        <f>ROUND(E180*N180,2)</f>
        <v>0.04</v>
      </c>
      <c r="P180" s="229">
        <v>0</v>
      </c>
      <c r="Q180" s="229">
        <f>ROUND(E180*P180,2)</f>
        <v>0</v>
      </c>
      <c r="R180" s="230" t="s">
        <v>654</v>
      </c>
      <c r="S180" s="230" t="s">
        <v>397</v>
      </c>
      <c r="T180" s="230" t="s">
        <v>280</v>
      </c>
      <c r="U180" s="230">
        <v>0</v>
      </c>
      <c r="V180" s="230">
        <f>ROUND(E180*U180,2)</f>
        <v>0</v>
      </c>
      <c r="W180" s="230"/>
      <c r="X180" s="230" t="s">
        <v>387</v>
      </c>
      <c r="Y180" s="210"/>
      <c r="Z180" s="210"/>
      <c r="AA180" s="210"/>
      <c r="AB180" s="210"/>
      <c r="AC180" s="210"/>
      <c r="AD180" s="210"/>
      <c r="AE180" s="210"/>
      <c r="AF180" s="210"/>
      <c r="AG180" s="210" t="s">
        <v>388</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47">
        <v>108</v>
      </c>
      <c r="B181" s="248" t="s">
        <v>655</v>
      </c>
      <c r="C181" s="255" t="s">
        <v>656</v>
      </c>
      <c r="D181" s="249" t="s">
        <v>345</v>
      </c>
      <c r="E181" s="250">
        <v>8</v>
      </c>
      <c r="F181" s="251"/>
      <c r="G181" s="252">
        <f>ROUND(E181*F181,2)</f>
        <v>0</v>
      </c>
      <c r="H181" s="231"/>
      <c r="I181" s="230">
        <f>ROUND(E181*H181,2)</f>
        <v>0</v>
      </c>
      <c r="J181" s="231"/>
      <c r="K181" s="230">
        <f>ROUND(E181*J181,2)</f>
        <v>0</v>
      </c>
      <c r="L181" s="230">
        <v>21</v>
      </c>
      <c r="M181" s="230">
        <f>G181*(1+L181/100)</f>
        <v>0</v>
      </c>
      <c r="N181" s="229">
        <v>4.5799999999999999E-3</v>
      </c>
      <c r="O181" s="229">
        <f>ROUND(E181*N181,2)</f>
        <v>0.04</v>
      </c>
      <c r="P181" s="229">
        <v>0</v>
      </c>
      <c r="Q181" s="229">
        <f>ROUND(E181*P181,2)</f>
        <v>0</v>
      </c>
      <c r="R181" s="230" t="s">
        <v>654</v>
      </c>
      <c r="S181" s="230" t="s">
        <v>397</v>
      </c>
      <c r="T181" s="230" t="s">
        <v>280</v>
      </c>
      <c r="U181" s="230">
        <v>0</v>
      </c>
      <c r="V181" s="230">
        <f>ROUND(E181*U181,2)</f>
        <v>0</v>
      </c>
      <c r="W181" s="230"/>
      <c r="X181" s="230" t="s">
        <v>387</v>
      </c>
      <c r="Y181" s="210"/>
      <c r="Z181" s="210"/>
      <c r="AA181" s="210"/>
      <c r="AB181" s="210"/>
      <c r="AC181" s="210"/>
      <c r="AD181" s="210"/>
      <c r="AE181" s="210"/>
      <c r="AF181" s="210"/>
      <c r="AG181" s="210" t="s">
        <v>388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47">
        <v>109</v>
      </c>
      <c r="B182" s="248" t="s">
        <v>657</v>
      </c>
      <c r="C182" s="255" t="s">
        <v>658</v>
      </c>
      <c r="D182" s="249" t="s">
        <v>345</v>
      </c>
      <c r="E182" s="250">
        <v>11</v>
      </c>
      <c r="F182" s="251"/>
      <c r="G182" s="252">
        <f>ROUND(E182*F182,2)</f>
        <v>0</v>
      </c>
      <c r="H182" s="231"/>
      <c r="I182" s="230">
        <f>ROUND(E182*H182,2)</f>
        <v>0</v>
      </c>
      <c r="J182" s="231"/>
      <c r="K182" s="230">
        <f>ROUND(E182*J182,2)</f>
        <v>0</v>
      </c>
      <c r="L182" s="230">
        <v>21</v>
      </c>
      <c r="M182" s="230">
        <f>G182*(1+L182/100)</f>
        <v>0</v>
      </c>
      <c r="N182" s="229">
        <v>7.0000000000000001E-3</v>
      </c>
      <c r="O182" s="229">
        <f>ROUND(E182*N182,2)</f>
        <v>0.08</v>
      </c>
      <c r="P182" s="229">
        <v>0</v>
      </c>
      <c r="Q182" s="229">
        <f>ROUND(E182*P182,2)</f>
        <v>0</v>
      </c>
      <c r="R182" s="230" t="s">
        <v>654</v>
      </c>
      <c r="S182" s="230" t="s">
        <v>397</v>
      </c>
      <c r="T182" s="230" t="s">
        <v>280</v>
      </c>
      <c r="U182" s="230">
        <v>0</v>
      </c>
      <c r="V182" s="230">
        <f>ROUND(E182*U182,2)</f>
        <v>0</v>
      </c>
      <c r="W182" s="230"/>
      <c r="X182" s="230" t="s">
        <v>387</v>
      </c>
      <c r="Y182" s="210"/>
      <c r="Z182" s="210"/>
      <c r="AA182" s="210"/>
      <c r="AB182" s="210"/>
      <c r="AC182" s="210"/>
      <c r="AD182" s="210"/>
      <c r="AE182" s="210"/>
      <c r="AF182" s="210"/>
      <c r="AG182" s="210" t="s">
        <v>388</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47">
        <v>110</v>
      </c>
      <c r="B183" s="248" t="s">
        <v>659</v>
      </c>
      <c r="C183" s="255" t="s">
        <v>660</v>
      </c>
      <c r="D183" s="249" t="s">
        <v>345</v>
      </c>
      <c r="E183" s="250">
        <v>65</v>
      </c>
      <c r="F183" s="251"/>
      <c r="G183" s="252">
        <f>ROUND(E183*F183,2)</f>
        <v>0</v>
      </c>
      <c r="H183" s="231"/>
      <c r="I183" s="230">
        <f>ROUND(E183*H183,2)</f>
        <v>0</v>
      </c>
      <c r="J183" s="231"/>
      <c r="K183" s="230">
        <f>ROUND(E183*J183,2)</f>
        <v>0</v>
      </c>
      <c r="L183" s="230">
        <v>21</v>
      </c>
      <c r="M183" s="230">
        <f>G183*(1+L183/100)</f>
        <v>0</v>
      </c>
      <c r="N183" s="229">
        <v>6.4900000000000001E-3</v>
      </c>
      <c r="O183" s="229">
        <f>ROUND(E183*N183,2)</f>
        <v>0.42</v>
      </c>
      <c r="P183" s="229">
        <v>0</v>
      </c>
      <c r="Q183" s="229">
        <f>ROUND(E183*P183,2)</f>
        <v>0</v>
      </c>
      <c r="R183" s="230" t="s">
        <v>654</v>
      </c>
      <c r="S183" s="230" t="s">
        <v>397</v>
      </c>
      <c r="T183" s="230" t="s">
        <v>280</v>
      </c>
      <c r="U183" s="230">
        <v>0</v>
      </c>
      <c r="V183" s="230">
        <f>ROUND(E183*U183,2)</f>
        <v>0</v>
      </c>
      <c r="W183" s="230"/>
      <c r="X183" s="230" t="s">
        <v>387</v>
      </c>
      <c r="Y183" s="210"/>
      <c r="Z183" s="210"/>
      <c r="AA183" s="210"/>
      <c r="AB183" s="210"/>
      <c r="AC183" s="210"/>
      <c r="AD183" s="210"/>
      <c r="AE183" s="210"/>
      <c r="AF183" s="210"/>
      <c r="AG183" s="210" t="s">
        <v>388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47">
        <v>111</v>
      </c>
      <c r="B184" s="248" t="s">
        <v>661</v>
      </c>
      <c r="C184" s="255" t="s">
        <v>662</v>
      </c>
      <c r="D184" s="249" t="s">
        <v>345</v>
      </c>
      <c r="E184" s="250">
        <v>17</v>
      </c>
      <c r="F184" s="251"/>
      <c r="G184" s="252">
        <f>ROUND(E184*F184,2)</f>
        <v>0</v>
      </c>
      <c r="H184" s="231"/>
      <c r="I184" s="230">
        <f>ROUND(E184*H184,2)</f>
        <v>0</v>
      </c>
      <c r="J184" s="231"/>
      <c r="K184" s="230">
        <f>ROUND(E184*J184,2)</f>
        <v>0</v>
      </c>
      <c r="L184" s="230">
        <v>21</v>
      </c>
      <c r="M184" s="230">
        <f>G184*(1+L184/100)</f>
        <v>0</v>
      </c>
      <c r="N184" s="229">
        <v>1.29E-2</v>
      </c>
      <c r="O184" s="229">
        <f>ROUND(E184*N184,2)</f>
        <v>0.22</v>
      </c>
      <c r="P184" s="229">
        <v>0</v>
      </c>
      <c r="Q184" s="229">
        <f>ROUND(E184*P184,2)</f>
        <v>0</v>
      </c>
      <c r="R184" s="230"/>
      <c r="S184" s="230" t="s">
        <v>279</v>
      </c>
      <c r="T184" s="230" t="s">
        <v>280</v>
      </c>
      <c r="U184" s="230">
        <v>0</v>
      </c>
      <c r="V184" s="230">
        <f>ROUND(E184*U184,2)</f>
        <v>0</v>
      </c>
      <c r="W184" s="230"/>
      <c r="X184" s="230" t="s">
        <v>387</v>
      </c>
      <c r="Y184" s="210"/>
      <c r="Z184" s="210"/>
      <c r="AA184" s="210"/>
      <c r="AB184" s="210"/>
      <c r="AC184" s="210"/>
      <c r="AD184" s="210"/>
      <c r="AE184" s="210"/>
      <c r="AF184" s="210"/>
      <c r="AG184" s="210" t="s">
        <v>388</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47">
        <v>112</v>
      </c>
      <c r="B185" s="248" t="s">
        <v>663</v>
      </c>
      <c r="C185" s="255" t="s">
        <v>664</v>
      </c>
      <c r="D185" s="249" t="s">
        <v>345</v>
      </c>
      <c r="E185" s="250">
        <v>25</v>
      </c>
      <c r="F185" s="251"/>
      <c r="G185" s="252">
        <f>ROUND(E185*F185,2)</f>
        <v>0</v>
      </c>
      <c r="H185" s="231"/>
      <c r="I185" s="230">
        <f>ROUND(E185*H185,2)</f>
        <v>0</v>
      </c>
      <c r="J185" s="231"/>
      <c r="K185" s="230">
        <f>ROUND(E185*J185,2)</f>
        <v>0</v>
      </c>
      <c r="L185" s="230">
        <v>21</v>
      </c>
      <c r="M185" s="230">
        <f>G185*(1+L185/100)</f>
        <v>0</v>
      </c>
      <c r="N185" s="229">
        <v>5.6999999999999998E-4</v>
      </c>
      <c r="O185" s="229">
        <f>ROUND(E185*N185,2)</f>
        <v>0.01</v>
      </c>
      <c r="P185" s="229">
        <v>0</v>
      </c>
      <c r="Q185" s="229">
        <f>ROUND(E185*P185,2)</f>
        <v>0</v>
      </c>
      <c r="R185" s="230"/>
      <c r="S185" s="230" t="s">
        <v>397</v>
      </c>
      <c r="T185" s="230" t="s">
        <v>280</v>
      </c>
      <c r="U185" s="230">
        <v>0</v>
      </c>
      <c r="V185" s="230">
        <f>ROUND(E185*U185,2)</f>
        <v>0</v>
      </c>
      <c r="W185" s="230"/>
      <c r="X185" s="230" t="s">
        <v>281</v>
      </c>
      <c r="Y185" s="210"/>
      <c r="Z185" s="210"/>
      <c r="AA185" s="210"/>
      <c r="AB185" s="210"/>
      <c r="AC185" s="210"/>
      <c r="AD185" s="210"/>
      <c r="AE185" s="210"/>
      <c r="AF185" s="210"/>
      <c r="AG185" s="210" t="s">
        <v>330</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47">
        <v>113</v>
      </c>
      <c r="B186" s="248" t="s">
        <v>665</v>
      </c>
      <c r="C186" s="255" t="s">
        <v>666</v>
      </c>
      <c r="D186" s="249" t="s">
        <v>345</v>
      </c>
      <c r="E186" s="250">
        <v>19</v>
      </c>
      <c r="F186" s="251"/>
      <c r="G186" s="252">
        <f>ROUND(E186*F186,2)</f>
        <v>0</v>
      </c>
      <c r="H186" s="231"/>
      <c r="I186" s="230">
        <f>ROUND(E186*H186,2)</f>
        <v>0</v>
      </c>
      <c r="J186" s="231"/>
      <c r="K186" s="230">
        <f>ROUND(E186*J186,2)</f>
        <v>0</v>
      </c>
      <c r="L186" s="230">
        <v>21</v>
      </c>
      <c r="M186" s="230">
        <f>G186*(1+L186/100)</f>
        <v>0</v>
      </c>
      <c r="N186" s="229">
        <v>1.73E-3</v>
      </c>
      <c r="O186" s="229">
        <f>ROUND(E186*N186,2)</f>
        <v>0.03</v>
      </c>
      <c r="P186" s="229">
        <v>0</v>
      </c>
      <c r="Q186" s="229">
        <f>ROUND(E186*P186,2)</f>
        <v>0</v>
      </c>
      <c r="R186" s="230"/>
      <c r="S186" s="230" t="s">
        <v>397</v>
      </c>
      <c r="T186" s="230" t="s">
        <v>280</v>
      </c>
      <c r="U186" s="230">
        <v>0</v>
      </c>
      <c r="V186" s="230">
        <f>ROUND(E186*U186,2)</f>
        <v>0</v>
      </c>
      <c r="W186" s="230"/>
      <c r="X186" s="230" t="s">
        <v>281</v>
      </c>
      <c r="Y186" s="210"/>
      <c r="Z186" s="210"/>
      <c r="AA186" s="210"/>
      <c r="AB186" s="210"/>
      <c r="AC186" s="210"/>
      <c r="AD186" s="210"/>
      <c r="AE186" s="210"/>
      <c r="AF186" s="210"/>
      <c r="AG186" s="210" t="s">
        <v>330</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47">
        <v>114</v>
      </c>
      <c r="B187" s="248" t="s">
        <v>667</v>
      </c>
      <c r="C187" s="255" t="s">
        <v>668</v>
      </c>
      <c r="D187" s="249" t="s">
        <v>345</v>
      </c>
      <c r="E187" s="250">
        <v>65</v>
      </c>
      <c r="F187" s="251"/>
      <c r="G187" s="252">
        <f>ROUND(E187*F187,2)</f>
        <v>0</v>
      </c>
      <c r="H187" s="231"/>
      <c r="I187" s="230">
        <f>ROUND(E187*H187,2)</f>
        <v>0</v>
      </c>
      <c r="J187" s="231"/>
      <c r="K187" s="230">
        <f>ROUND(E187*J187,2)</f>
        <v>0</v>
      </c>
      <c r="L187" s="230">
        <v>21</v>
      </c>
      <c r="M187" s="230">
        <f>G187*(1+L187/100)</f>
        <v>0</v>
      </c>
      <c r="N187" s="229">
        <v>1.99E-3</v>
      </c>
      <c r="O187" s="229">
        <f>ROUND(E187*N187,2)</f>
        <v>0.13</v>
      </c>
      <c r="P187" s="229">
        <v>0</v>
      </c>
      <c r="Q187" s="229">
        <f>ROUND(E187*P187,2)</f>
        <v>0</v>
      </c>
      <c r="R187" s="230"/>
      <c r="S187" s="230" t="s">
        <v>397</v>
      </c>
      <c r="T187" s="230" t="s">
        <v>280</v>
      </c>
      <c r="U187" s="230">
        <v>0</v>
      </c>
      <c r="V187" s="230">
        <f>ROUND(E187*U187,2)</f>
        <v>0</v>
      </c>
      <c r="W187" s="230"/>
      <c r="X187" s="230" t="s">
        <v>281</v>
      </c>
      <c r="Y187" s="210"/>
      <c r="Z187" s="210"/>
      <c r="AA187" s="210"/>
      <c r="AB187" s="210"/>
      <c r="AC187" s="210"/>
      <c r="AD187" s="210"/>
      <c r="AE187" s="210"/>
      <c r="AF187" s="210"/>
      <c r="AG187" s="210" t="s">
        <v>330</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47">
        <v>115</v>
      </c>
      <c r="B188" s="248" t="s">
        <v>669</v>
      </c>
      <c r="C188" s="255" t="s">
        <v>670</v>
      </c>
      <c r="D188" s="249" t="s">
        <v>345</v>
      </c>
      <c r="E188" s="250">
        <v>17</v>
      </c>
      <c r="F188" s="251"/>
      <c r="G188" s="252">
        <f>ROUND(E188*F188,2)</f>
        <v>0</v>
      </c>
      <c r="H188" s="231"/>
      <c r="I188" s="230">
        <f>ROUND(E188*H188,2)</f>
        <v>0</v>
      </c>
      <c r="J188" s="231"/>
      <c r="K188" s="230">
        <f>ROUND(E188*J188,2)</f>
        <v>0</v>
      </c>
      <c r="L188" s="230">
        <v>21</v>
      </c>
      <c r="M188" s="230">
        <f>G188*(1+L188/100)</f>
        <v>0</v>
      </c>
      <c r="N188" s="229">
        <v>2.7899999999999999E-3</v>
      </c>
      <c r="O188" s="229">
        <f>ROUND(E188*N188,2)</f>
        <v>0.05</v>
      </c>
      <c r="P188" s="229">
        <v>0</v>
      </c>
      <c r="Q188" s="229">
        <f>ROUND(E188*P188,2)</f>
        <v>0</v>
      </c>
      <c r="R188" s="230"/>
      <c r="S188" s="230" t="s">
        <v>397</v>
      </c>
      <c r="T188" s="230" t="s">
        <v>280</v>
      </c>
      <c r="U188" s="230">
        <v>0</v>
      </c>
      <c r="V188" s="230">
        <f>ROUND(E188*U188,2)</f>
        <v>0</v>
      </c>
      <c r="W188" s="230"/>
      <c r="X188" s="230" t="s">
        <v>281</v>
      </c>
      <c r="Y188" s="210"/>
      <c r="Z188" s="210"/>
      <c r="AA188" s="210"/>
      <c r="AB188" s="210"/>
      <c r="AC188" s="210"/>
      <c r="AD188" s="210"/>
      <c r="AE188" s="210"/>
      <c r="AF188" s="210"/>
      <c r="AG188" s="210" t="s">
        <v>330</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47">
        <v>116</v>
      </c>
      <c r="B189" s="248" t="s">
        <v>671</v>
      </c>
      <c r="C189" s="255" t="s">
        <v>672</v>
      </c>
      <c r="D189" s="249" t="s">
        <v>386</v>
      </c>
      <c r="E189" s="250">
        <v>3</v>
      </c>
      <c r="F189" s="251"/>
      <c r="G189" s="252">
        <f>ROUND(E189*F189,2)</f>
        <v>0</v>
      </c>
      <c r="H189" s="231"/>
      <c r="I189" s="230">
        <f>ROUND(E189*H189,2)</f>
        <v>0</v>
      </c>
      <c r="J189" s="231"/>
      <c r="K189" s="230">
        <f>ROUND(E189*J189,2)</f>
        <v>0</v>
      </c>
      <c r="L189" s="230">
        <v>21</v>
      </c>
      <c r="M189" s="230">
        <f>G189*(1+L189/100)</f>
        <v>0</v>
      </c>
      <c r="N189" s="229">
        <v>0</v>
      </c>
      <c r="O189" s="229">
        <f>ROUND(E189*N189,2)</f>
        <v>0</v>
      </c>
      <c r="P189" s="229">
        <v>0</v>
      </c>
      <c r="Q189" s="229">
        <f>ROUND(E189*P189,2)</f>
        <v>0</v>
      </c>
      <c r="R189" s="230"/>
      <c r="S189" s="230" t="s">
        <v>397</v>
      </c>
      <c r="T189" s="230" t="s">
        <v>280</v>
      </c>
      <c r="U189" s="230">
        <v>0</v>
      </c>
      <c r="V189" s="230">
        <f>ROUND(E189*U189,2)</f>
        <v>0</v>
      </c>
      <c r="W189" s="230"/>
      <c r="X189" s="230" t="s">
        <v>281</v>
      </c>
      <c r="Y189" s="210"/>
      <c r="Z189" s="210"/>
      <c r="AA189" s="210"/>
      <c r="AB189" s="210"/>
      <c r="AC189" s="210"/>
      <c r="AD189" s="210"/>
      <c r="AE189" s="210"/>
      <c r="AF189" s="210"/>
      <c r="AG189" s="210" t="s">
        <v>330</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47">
        <v>117</v>
      </c>
      <c r="B190" s="248" t="s">
        <v>673</v>
      </c>
      <c r="C190" s="255" t="s">
        <v>674</v>
      </c>
      <c r="D190" s="249" t="s">
        <v>386</v>
      </c>
      <c r="E190" s="250">
        <v>3</v>
      </c>
      <c r="F190" s="251"/>
      <c r="G190" s="252">
        <f>ROUND(E190*F190,2)</f>
        <v>0</v>
      </c>
      <c r="H190" s="231"/>
      <c r="I190" s="230">
        <f>ROUND(E190*H190,2)</f>
        <v>0</v>
      </c>
      <c r="J190" s="231"/>
      <c r="K190" s="230">
        <f>ROUND(E190*J190,2)</f>
        <v>0</v>
      </c>
      <c r="L190" s="230">
        <v>21</v>
      </c>
      <c r="M190" s="230">
        <f>G190*(1+L190/100)</f>
        <v>0</v>
      </c>
      <c r="N190" s="229">
        <v>0</v>
      </c>
      <c r="O190" s="229">
        <f>ROUND(E190*N190,2)</f>
        <v>0</v>
      </c>
      <c r="P190" s="229">
        <v>0</v>
      </c>
      <c r="Q190" s="229">
        <f>ROUND(E190*P190,2)</f>
        <v>0</v>
      </c>
      <c r="R190" s="230"/>
      <c r="S190" s="230" t="s">
        <v>397</v>
      </c>
      <c r="T190" s="230" t="s">
        <v>280</v>
      </c>
      <c r="U190" s="230">
        <v>0</v>
      </c>
      <c r="V190" s="230">
        <f>ROUND(E190*U190,2)</f>
        <v>0</v>
      </c>
      <c r="W190" s="230"/>
      <c r="X190" s="230" t="s">
        <v>281</v>
      </c>
      <c r="Y190" s="210"/>
      <c r="Z190" s="210"/>
      <c r="AA190" s="210"/>
      <c r="AB190" s="210"/>
      <c r="AC190" s="210"/>
      <c r="AD190" s="210"/>
      <c r="AE190" s="210"/>
      <c r="AF190" s="210"/>
      <c r="AG190" s="210" t="s">
        <v>330</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47">
        <v>118</v>
      </c>
      <c r="B191" s="248" t="s">
        <v>675</v>
      </c>
      <c r="C191" s="255" t="s">
        <v>676</v>
      </c>
      <c r="D191" s="249" t="s">
        <v>386</v>
      </c>
      <c r="E191" s="250">
        <v>28</v>
      </c>
      <c r="F191" s="251"/>
      <c r="G191" s="252">
        <f>ROUND(E191*F191,2)</f>
        <v>0</v>
      </c>
      <c r="H191" s="231"/>
      <c r="I191" s="230">
        <f>ROUND(E191*H191,2)</f>
        <v>0</v>
      </c>
      <c r="J191" s="231"/>
      <c r="K191" s="230">
        <f>ROUND(E191*J191,2)</f>
        <v>0</v>
      </c>
      <c r="L191" s="230">
        <v>21</v>
      </c>
      <c r="M191" s="230">
        <f>G191*(1+L191/100)</f>
        <v>0</v>
      </c>
      <c r="N191" s="229">
        <v>0</v>
      </c>
      <c r="O191" s="229">
        <f>ROUND(E191*N191,2)</f>
        <v>0</v>
      </c>
      <c r="P191" s="229">
        <v>0</v>
      </c>
      <c r="Q191" s="229">
        <f>ROUND(E191*P191,2)</f>
        <v>0</v>
      </c>
      <c r="R191" s="230"/>
      <c r="S191" s="230" t="s">
        <v>397</v>
      </c>
      <c r="T191" s="230" t="s">
        <v>280</v>
      </c>
      <c r="U191" s="230">
        <v>0</v>
      </c>
      <c r="V191" s="230">
        <f>ROUND(E191*U191,2)</f>
        <v>0</v>
      </c>
      <c r="W191" s="230"/>
      <c r="X191" s="230" t="s">
        <v>281</v>
      </c>
      <c r="Y191" s="210"/>
      <c r="Z191" s="210"/>
      <c r="AA191" s="210"/>
      <c r="AB191" s="210"/>
      <c r="AC191" s="210"/>
      <c r="AD191" s="210"/>
      <c r="AE191" s="210"/>
      <c r="AF191" s="210"/>
      <c r="AG191" s="210" t="s">
        <v>330</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47">
        <v>119</v>
      </c>
      <c r="B192" s="248" t="s">
        <v>677</v>
      </c>
      <c r="C192" s="255" t="s">
        <v>678</v>
      </c>
      <c r="D192" s="249" t="s">
        <v>386</v>
      </c>
      <c r="E192" s="250">
        <v>17</v>
      </c>
      <c r="F192" s="251"/>
      <c r="G192" s="252">
        <f>ROUND(E192*F192,2)</f>
        <v>0</v>
      </c>
      <c r="H192" s="231"/>
      <c r="I192" s="230">
        <f>ROUND(E192*H192,2)</f>
        <v>0</v>
      </c>
      <c r="J192" s="231"/>
      <c r="K192" s="230">
        <f>ROUND(E192*J192,2)</f>
        <v>0</v>
      </c>
      <c r="L192" s="230">
        <v>21</v>
      </c>
      <c r="M192" s="230">
        <f>G192*(1+L192/100)</f>
        <v>0</v>
      </c>
      <c r="N192" s="229">
        <v>0</v>
      </c>
      <c r="O192" s="229">
        <f>ROUND(E192*N192,2)</f>
        <v>0</v>
      </c>
      <c r="P192" s="229">
        <v>0</v>
      </c>
      <c r="Q192" s="229">
        <f>ROUND(E192*P192,2)</f>
        <v>0</v>
      </c>
      <c r="R192" s="230"/>
      <c r="S192" s="230" t="s">
        <v>397</v>
      </c>
      <c r="T192" s="230" t="s">
        <v>280</v>
      </c>
      <c r="U192" s="230">
        <v>0</v>
      </c>
      <c r="V192" s="230">
        <f>ROUND(E192*U192,2)</f>
        <v>0</v>
      </c>
      <c r="W192" s="230"/>
      <c r="X192" s="230" t="s">
        <v>281</v>
      </c>
      <c r="Y192" s="210"/>
      <c r="Z192" s="210"/>
      <c r="AA192" s="210"/>
      <c r="AB192" s="210"/>
      <c r="AC192" s="210"/>
      <c r="AD192" s="210"/>
      <c r="AE192" s="210"/>
      <c r="AF192" s="210"/>
      <c r="AG192" s="210" t="s">
        <v>330</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47">
        <v>120</v>
      </c>
      <c r="B193" s="248" t="s">
        <v>679</v>
      </c>
      <c r="C193" s="255" t="s">
        <v>680</v>
      </c>
      <c r="D193" s="249" t="s">
        <v>386</v>
      </c>
      <c r="E193" s="250">
        <v>82</v>
      </c>
      <c r="F193" s="251"/>
      <c r="G193" s="252">
        <f>ROUND(E193*F193,2)</f>
        <v>0</v>
      </c>
      <c r="H193" s="231"/>
      <c r="I193" s="230">
        <f>ROUND(E193*H193,2)</f>
        <v>0</v>
      </c>
      <c r="J193" s="231"/>
      <c r="K193" s="230">
        <f>ROUND(E193*J193,2)</f>
        <v>0</v>
      </c>
      <c r="L193" s="230">
        <v>21</v>
      </c>
      <c r="M193" s="230">
        <f>G193*(1+L193/100)</f>
        <v>0</v>
      </c>
      <c r="N193" s="229">
        <v>0</v>
      </c>
      <c r="O193" s="229">
        <f>ROUND(E193*N193,2)</f>
        <v>0</v>
      </c>
      <c r="P193" s="229">
        <v>0</v>
      </c>
      <c r="Q193" s="229">
        <f>ROUND(E193*P193,2)</f>
        <v>0</v>
      </c>
      <c r="R193" s="230"/>
      <c r="S193" s="230" t="s">
        <v>397</v>
      </c>
      <c r="T193" s="230" t="s">
        <v>280</v>
      </c>
      <c r="U193" s="230">
        <v>0</v>
      </c>
      <c r="V193" s="230">
        <f>ROUND(E193*U193,2)</f>
        <v>0</v>
      </c>
      <c r="W193" s="230"/>
      <c r="X193" s="230" t="s">
        <v>281</v>
      </c>
      <c r="Y193" s="210"/>
      <c r="Z193" s="210"/>
      <c r="AA193" s="210"/>
      <c r="AB193" s="210"/>
      <c r="AC193" s="210"/>
      <c r="AD193" s="210"/>
      <c r="AE193" s="210"/>
      <c r="AF193" s="210"/>
      <c r="AG193" s="210" t="s">
        <v>330</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47">
        <v>121</v>
      </c>
      <c r="B194" s="248" t="s">
        <v>681</v>
      </c>
      <c r="C194" s="255" t="s">
        <v>682</v>
      </c>
      <c r="D194" s="249" t="s">
        <v>386</v>
      </c>
      <c r="E194" s="250">
        <v>18</v>
      </c>
      <c r="F194" s="251"/>
      <c r="G194" s="252">
        <f>ROUND(E194*F194,2)</f>
        <v>0</v>
      </c>
      <c r="H194" s="231"/>
      <c r="I194" s="230">
        <f>ROUND(E194*H194,2)</f>
        <v>0</v>
      </c>
      <c r="J194" s="231"/>
      <c r="K194" s="230">
        <f>ROUND(E194*J194,2)</f>
        <v>0</v>
      </c>
      <c r="L194" s="230">
        <v>21</v>
      </c>
      <c r="M194" s="230">
        <f>G194*(1+L194/100)</f>
        <v>0</v>
      </c>
      <c r="N194" s="229">
        <v>0</v>
      </c>
      <c r="O194" s="229">
        <f>ROUND(E194*N194,2)</f>
        <v>0</v>
      </c>
      <c r="P194" s="229">
        <v>0</v>
      </c>
      <c r="Q194" s="229">
        <f>ROUND(E194*P194,2)</f>
        <v>0</v>
      </c>
      <c r="R194" s="230"/>
      <c r="S194" s="230" t="s">
        <v>397</v>
      </c>
      <c r="T194" s="230" t="s">
        <v>280</v>
      </c>
      <c r="U194" s="230">
        <v>0</v>
      </c>
      <c r="V194" s="230">
        <f>ROUND(E194*U194,2)</f>
        <v>0</v>
      </c>
      <c r="W194" s="230"/>
      <c r="X194" s="230" t="s">
        <v>281</v>
      </c>
      <c r="Y194" s="210"/>
      <c r="Z194" s="210"/>
      <c r="AA194" s="210"/>
      <c r="AB194" s="210"/>
      <c r="AC194" s="210"/>
      <c r="AD194" s="210"/>
      <c r="AE194" s="210"/>
      <c r="AF194" s="210"/>
      <c r="AG194" s="210" t="s">
        <v>330</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47">
        <v>122</v>
      </c>
      <c r="B195" s="248" t="s">
        <v>683</v>
      </c>
      <c r="C195" s="255" t="s">
        <v>684</v>
      </c>
      <c r="D195" s="249" t="s">
        <v>386</v>
      </c>
      <c r="E195" s="250">
        <v>12</v>
      </c>
      <c r="F195" s="251"/>
      <c r="G195" s="252">
        <f>ROUND(E195*F195,2)</f>
        <v>0</v>
      </c>
      <c r="H195" s="231"/>
      <c r="I195" s="230">
        <f>ROUND(E195*H195,2)</f>
        <v>0</v>
      </c>
      <c r="J195" s="231"/>
      <c r="K195" s="230">
        <f>ROUND(E195*J195,2)</f>
        <v>0</v>
      </c>
      <c r="L195" s="230">
        <v>21</v>
      </c>
      <c r="M195" s="230">
        <f>G195*(1+L195/100)</f>
        <v>0</v>
      </c>
      <c r="N195" s="229">
        <v>0</v>
      </c>
      <c r="O195" s="229">
        <f>ROUND(E195*N195,2)</f>
        <v>0</v>
      </c>
      <c r="P195" s="229">
        <v>0</v>
      </c>
      <c r="Q195" s="229">
        <f>ROUND(E195*P195,2)</f>
        <v>0</v>
      </c>
      <c r="R195" s="230"/>
      <c r="S195" s="230" t="s">
        <v>397</v>
      </c>
      <c r="T195" s="230" t="s">
        <v>280</v>
      </c>
      <c r="U195" s="230">
        <v>0</v>
      </c>
      <c r="V195" s="230">
        <f>ROUND(E195*U195,2)</f>
        <v>0</v>
      </c>
      <c r="W195" s="230"/>
      <c r="X195" s="230" t="s">
        <v>281</v>
      </c>
      <c r="Y195" s="210"/>
      <c r="Z195" s="210"/>
      <c r="AA195" s="210"/>
      <c r="AB195" s="210"/>
      <c r="AC195" s="210"/>
      <c r="AD195" s="210"/>
      <c r="AE195" s="210"/>
      <c r="AF195" s="210"/>
      <c r="AG195" s="210" t="s">
        <v>330</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47">
        <v>123</v>
      </c>
      <c r="B196" s="248" t="s">
        <v>685</v>
      </c>
      <c r="C196" s="255" t="s">
        <v>686</v>
      </c>
      <c r="D196" s="249" t="s">
        <v>386</v>
      </c>
      <c r="E196" s="250">
        <v>3</v>
      </c>
      <c r="F196" s="251"/>
      <c r="G196" s="252">
        <f>ROUND(E196*F196,2)</f>
        <v>0</v>
      </c>
      <c r="H196" s="231"/>
      <c r="I196" s="230">
        <f>ROUND(E196*H196,2)</f>
        <v>0</v>
      </c>
      <c r="J196" s="231"/>
      <c r="K196" s="230">
        <f>ROUND(E196*J196,2)</f>
        <v>0</v>
      </c>
      <c r="L196" s="230">
        <v>21</v>
      </c>
      <c r="M196" s="230">
        <f>G196*(1+L196/100)</f>
        <v>0</v>
      </c>
      <c r="N196" s="229">
        <v>1.09E-3</v>
      </c>
      <c r="O196" s="229">
        <f>ROUND(E196*N196,2)</f>
        <v>0</v>
      </c>
      <c r="P196" s="229">
        <v>0</v>
      </c>
      <c r="Q196" s="229">
        <f>ROUND(E196*P196,2)</f>
        <v>0</v>
      </c>
      <c r="R196" s="230" t="s">
        <v>654</v>
      </c>
      <c r="S196" s="230" t="s">
        <v>397</v>
      </c>
      <c r="T196" s="230" t="s">
        <v>280</v>
      </c>
      <c r="U196" s="230">
        <v>0</v>
      </c>
      <c r="V196" s="230">
        <f>ROUND(E196*U196,2)</f>
        <v>0</v>
      </c>
      <c r="W196" s="230"/>
      <c r="X196" s="230" t="s">
        <v>387</v>
      </c>
      <c r="Y196" s="210"/>
      <c r="Z196" s="210"/>
      <c r="AA196" s="210"/>
      <c r="AB196" s="210"/>
      <c r="AC196" s="210"/>
      <c r="AD196" s="210"/>
      <c r="AE196" s="210"/>
      <c r="AF196" s="210"/>
      <c r="AG196" s="210" t="s">
        <v>388</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47">
        <v>124</v>
      </c>
      <c r="B197" s="248" t="s">
        <v>687</v>
      </c>
      <c r="C197" s="255" t="s">
        <v>688</v>
      </c>
      <c r="D197" s="249" t="s">
        <v>386</v>
      </c>
      <c r="E197" s="250">
        <v>3</v>
      </c>
      <c r="F197" s="251"/>
      <c r="G197" s="252">
        <f>ROUND(E197*F197,2)</f>
        <v>0</v>
      </c>
      <c r="H197" s="231"/>
      <c r="I197" s="230">
        <f>ROUND(E197*H197,2)</f>
        <v>0</v>
      </c>
      <c r="J197" s="231"/>
      <c r="K197" s="230">
        <f>ROUND(E197*J197,2)</f>
        <v>0</v>
      </c>
      <c r="L197" s="230">
        <v>21</v>
      </c>
      <c r="M197" s="230">
        <f>G197*(1+L197/100)</f>
        <v>0</v>
      </c>
      <c r="N197" s="229">
        <v>3.0500000000000002E-3</v>
      </c>
      <c r="O197" s="229">
        <f>ROUND(E197*N197,2)</f>
        <v>0.01</v>
      </c>
      <c r="P197" s="229">
        <v>0</v>
      </c>
      <c r="Q197" s="229">
        <f>ROUND(E197*P197,2)</f>
        <v>0</v>
      </c>
      <c r="R197" s="230" t="s">
        <v>654</v>
      </c>
      <c r="S197" s="230" t="s">
        <v>397</v>
      </c>
      <c r="T197" s="230" t="s">
        <v>280</v>
      </c>
      <c r="U197" s="230">
        <v>0</v>
      </c>
      <c r="V197" s="230">
        <f>ROUND(E197*U197,2)</f>
        <v>0</v>
      </c>
      <c r="W197" s="230"/>
      <c r="X197" s="230" t="s">
        <v>387</v>
      </c>
      <c r="Y197" s="210"/>
      <c r="Z197" s="210"/>
      <c r="AA197" s="210"/>
      <c r="AB197" s="210"/>
      <c r="AC197" s="210"/>
      <c r="AD197" s="210"/>
      <c r="AE197" s="210"/>
      <c r="AF197" s="210"/>
      <c r="AG197" s="210" t="s">
        <v>388</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47">
        <v>125</v>
      </c>
      <c r="B198" s="248" t="s">
        <v>689</v>
      </c>
      <c r="C198" s="255" t="s">
        <v>690</v>
      </c>
      <c r="D198" s="249" t="s">
        <v>386</v>
      </c>
      <c r="E198" s="250">
        <v>28</v>
      </c>
      <c r="F198" s="251"/>
      <c r="G198" s="252">
        <f>ROUND(E198*F198,2)</f>
        <v>0</v>
      </c>
      <c r="H198" s="231"/>
      <c r="I198" s="230">
        <f>ROUND(E198*H198,2)</f>
        <v>0</v>
      </c>
      <c r="J198" s="231"/>
      <c r="K198" s="230">
        <f>ROUND(E198*J198,2)</f>
        <v>0</v>
      </c>
      <c r="L198" s="230">
        <v>21</v>
      </c>
      <c r="M198" s="230">
        <f>G198*(1+L198/100)</f>
        <v>0</v>
      </c>
      <c r="N198" s="229">
        <v>3.8400000000000001E-3</v>
      </c>
      <c r="O198" s="229">
        <f>ROUND(E198*N198,2)</f>
        <v>0.11</v>
      </c>
      <c r="P198" s="229">
        <v>0</v>
      </c>
      <c r="Q198" s="229">
        <f>ROUND(E198*P198,2)</f>
        <v>0</v>
      </c>
      <c r="R198" s="230" t="s">
        <v>654</v>
      </c>
      <c r="S198" s="230" t="s">
        <v>397</v>
      </c>
      <c r="T198" s="230" t="s">
        <v>280</v>
      </c>
      <c r="U198" s="230">
        <v>0</v>
      </c>
      <c r="V198" s="230">
        <f>ROUND(E198*U198,2)</f>
        <v>0</v>
      </c>
      <c r="W198" s="230"/>
      <c r="X198" s="230" t="s">
        <v>387</v>
      </c>
      <c r="Y198" s="210"/>
      <c r="Z198" s="210"/>
      <c r="AA198" s="210"/>
      <c r="AB198" s="210"/>
      <c r="AC198" s="210"/>
      <c r="AD198" s="210"/>
      <c r="AE198" s="210"/>
      <c r="AF198" s="210"/>
      <c r="AG198" s="210" t="s">
        <v>388</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47">
        <v>126</v>
      </c>
      <c r="B199" s="248" t="s">
        <v>691</v>
      </c>
      <c r="C199" s="255" t="s">
        <v>692</v>
      </c>
      <c r="D199" s="249" t="s">
        <v>386</v>
      </c>
      <c r="E199" s="250">
        <v>17</v>
      </c>
      <c r="F199" s="251"/>
      <c r="G199" s="252">
        <f>ROUND(E199*F199,2)</f>
        <v>0</v>
      </c>
      <c r="H199" s="231"/>
      <c r="I199" s="230">
        <f>ROUND(E199*H199,2)</f>
        <v>0</v>
      </c>
      <c r="J199" s="231"/>
      <c r="K199" s="230">
        <f>ROUND(E199*J199,2)</f>
        <v>0</v>
      </c>
      <c r="L199" s="230">
        <v>21</v>
      </c>
      <c r="M199" s="230">
        <f>G199*(1+L199/100)</f>
        <v>0</v>
      </c>
      <c r="N199" s="229">
        <v>4.62E-3</v>
      </c>
      <c r="O199" s="229">
        <f>ROUND(E199*N199,2)</f>
        <v>0.08</v>
      </c>
      <c r="P199" s="229">
        <v>0</v>
      </c>
      <c r="Q199" s="229">
        <f>ROUND(E199*P199,2)</f>
        <v>0</v>
      </c>
      <c r="R199" s="230" t="s">
        <v>654</v>
      </c>
      <c r="S199" s="230" t="s">
        <v>397</v>
      </c>
      <c r="T199" s="230" t="s">
        <v>280</v>
      </c>
      <c r="U199" s="230">
        <v>0</v>
      </c>
      <c r="V199" s="230">
        <f>ROUND(E199*U199,2)</f>
        <v>0</v>
      </c>
      <c r="W199" s="230"/>
      <c r="X199" s="230" t="s">
        <v>387</v>
      </c>
      <c r="Y199" s="210"/>
      <c r="Z199" s="210"/>
      <c r="AA199" s="210"/>
      <c r="AB199" s="210"/>
      <c r="AC199" s="210"/>
      <c r="AD199" s="210"/>
      <c r="AE199" s="210"/>
      <c r="AF199" s="210"/>
      <c r="AG199" s="210" t="s">
        <v>388</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47">
        <v>127</v>
      </c>
      <c r="B200" s="248" t="s">
        <v>693</v>
      </c>
      <c r="C200" s="255" t="s">
        <v>694</v>
      </c>
      <c r="D200" s="249" t="s">
        <v>386</v>
      </c>
      <c r="E200" s="250">
        <v>82</v>
      </c>
      <c r="F200" s="251"/>
      <c r="G200" s="252">
        <f>ROUND(E200*F200,2)</f>
        <v>0</v>
      </c>
      <c r="H200" s="231"/>
      <c r="I200" s="230">
        <f>ROUND(E200*H200,2)</f>
        <v>0</v>
      </c>
      <c r="J200" s="231"/>
      <c r="K200" s="230">
        <f>ROUND(E200*J200,2)</f>
        <v>0</v>
      </c>
      <c r="L200" s="230">
        <v>21</v>
      </c>
      <c r="M200" s="230">
        <f>G200*(1+L200/100)</f>
        <v>0</v>
      </c>
      <c r="N200" s="229">
        <v>6.2899999999999996E-3</v>
      </c>
      <c r="O200" s="229">
        <f>ROUND(E200*N200,2)</f>
        <v>0.52</v>
      </c>
      <c r="P200" s="229">
        <v>0</v>
      </c>
      <c r="Q200" s="229">
        <f>ROUND(E200*P200,2)</f>
        <v>0</v>
      </c>
      <c r="R200" s="230" t="s">
        <v>654</v>
      </c>
      <c r="S200" s="230" t="s">
        <v>397</v>
      </c>
      <c r="T200" s="230" t="s">
        <v>280</v>
      </c>
      <c r="U200" s="230">
        <v>0</v>
      </c>
      <c r="V200" s="230">
        <f>ROUND(E200*U200,2)</f>
        <v>0</v>
      </c>
      <c r="W200" s="230"/>
      <c r="X200" s="230" t="s">
        <v>387</v>
      </c>
      <c r="Y200" s="210"/>
      <c r="Z200" s="210"/>
      <c r="AA200" s="210"/>
      <c r="AB200" s="210"/>
      <c r="AC200" s="210"/>
      <c r="AD200" s="210"/>
      <c r="AE200" s="210"/>
      <c r="AF200" s="210"/>
      <c r="AG200" s="210" t="s">
        <v>388</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47">
        <v>128</v>
      </c>
      <c r="B201" s="248" t="s">
        <v>695</v>
      </c>
      <c r="C201" s="255" t="s">
        <v>696</v>
      </c>
      <c r="D201" s="249" t="s">
        <v>386</v>
      </c>
      <c r="E201" s="250">
        <v>18</v>
      </c>
      <c r="F201" s="251"/>
      <c r="G201" s="252">
        <f>ROUND(E201*F201,2)</f>
        <v>0</v>
      </c>
      <c r="H201" s="231"/>
      <c r="I201" s="230">
        <f>ROUND(E201*H201,2)</f>
        <v>0</v>
      </c>
      <c r="J201" s="231"/>
      <c r="K201" s="230">
        <f>ROUND(E201*J201,2)</f>
        <v>0</v>
      </c>
      <c r="L201" s="230">
        <v>21</v>
      </c>
      <c r="M201" s="230">
        <f>G201*(1+L201/100)</f>
        <v>0</v>
      </c>
      <c r="N201" s="229">
        <v>7.7799999999999996E-3</v>
      </c>
      <c r="O201" s="229">
        <f>ROUND(E201*N201,2)</f>
        <v>0.14000000000000001</v>
      </c>
      <c r="P201" s="229">
        <v>0</v>
      </c>
      <c r="Q201" s="229">
        <f>ROUND(E201*P201,2)</f>
        <v>0</v>
      </c>
      <c r="R201" s="230" t="s">
        <v>654</v>
      </c>
      <c r="S201" s="230" t="s">
        <v>397</v>
      </c>
      <c r="T201" s="230" t="s">
        <v>280</v>
      </c>
      <c r="U201" s="230">
        <v>0</v>
      </c>
      <c r="V201" s="230">
        <f>ROUND(E201*U201,2)</f>
        <v>0</v>
      </c>
      <c r="W201" s="230"/>
      <c r="X201" s="230" t="s">
        <v>387</v>
      </c>
      <c r="Y201" s="210"/>
      <c r="Z201" s="210"/>
      <c r="AA201" s="210"/>
      <c r="AB201" s="210"/>
      <c r="AC201" s="210"/>
      <c r="AD201" s="210"/>
      <c r="AE201" s="210"/>
      <c r="AF201" s="210"/>
      <c r="AG201" s="210" t="s">
        <v>388</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47">
        <v>129</v>
      </c>
      <c r="B202" s="248" t="s">
        <v>697</v>
      </c>
      <c r="C202" s="255" t="s">
        <v>698</v>
      </c>
      <c r="D202" s="249" t="s">
        <v>386</v>
      </c>
      <c r="E202" s="250">
        <v>12</v>
      </c>
      <c r="F202" s="251"/>
      <c r="G202" s="252">
        <f>ROUND(E202*F202,2)</f>
        <v>0</v>
      </c>
      <c r="H202" s="231"/>
      <c r="I202" s="230">
        <f>ROUND(E202*H202,2)</f>
        <v>0</v>
      </c>
      <c r="J202" s="231"/>
      <c r="K202" s="230">
        <f>ROUND(E202*J202,2)</f>
        <v>0</v>
      </c>
      <c r="L202" s="230">
        <v>21</v>
      </c>
      <c r="M202" s="230">
        <f>G202*(1+L202/100)</f>
        <v>0</v>
      </c>
      <c r="N202" s="229">
        <v>1.0800000000000001E-2</v>
      </c>
      <c r="O202" s="229">
        <f>ROUND(E202*N202,2)</f>
        <v>0.13</v>
      </c>
      <c r="P202" s="229">
        <v>0</v>
      </c>
      <c r="Q202" s="229">
        <f>ROUND(E202*P202,2)</f>
        <v>0</v>
      </c>
      <c r="R202" s="230" t="s">
        <v>654</v>
      </c>
      <c r="S202" s="230" t="s">
        <v>397</v>
      </c>
      <c r="T202" s="230" t="s">
        <v>280</v>
      </c>
      <c r="U202" s="230">
        <v>0</v>
      </c>
      <c r="V202" s="230">
        <f>ROUND(E202*U202,2)</f>
        <v>0</v>
      </c>
      <c r="W202" s="230"/>
      <c r="X202" s="230" t="s">
        <v>387</v>
      </c>
      <c r="Y202" s="210"/>
      <c r="Z202" s="210"/>
      <c r="AA202" s="210"/>
      <c r="AB202" s="210"/>
      <c r="AC202" s="210"/>
      <c r="AD202" s="210"/>
      <c r="AE202" s="210"/>
      <c r="AF202" s="210"/>
      <c r="AG202" s="210" t="s">
        <v>388</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ht="22.5" outlineLevel="1" x14ac:dyDescent="0.2">
      <c r="A203" s="247">
        <v>130</v>
      </c>
      <c r="B203" s="248" t="s">
        <v>699</v>
      </c>
      <c r="C203" s="255" t="s">
        <v>700</v>
      </c>
      <c r="D203" s="249" t="s">
        <v>345</v>
      </c>
      <c r="E203" s="250">
        <v>854</v>
      </c>
      <c r="F203" s="251"/>
      <c r="G203" s="252">
        <f>ROUND(E203*F203,2)</f>
        <v>0</v>
      </c>
      <c r="H203" s="231"/>
      <c r="I203" s="230">
        <f>ROUND(E203*H203,2)</f>
        <v>0</v>
      </c>
      <c r="J203" s="231"/>
      <c r="K203" s="230">
        <f>ROUND(E203*J203,2)</f>
        <v>0</v>
      </c>
      <c r="L203" s="230">
        <v>21</v>
      </c>
      <c r="M203" s="230">
        <f>G203*(1+L203/100)</f>
        <v>0</v>
      </c>
      <c r="N203" s="229">
        <v>0</v>
      </c>
      <c r="O203" s="229">
        <f>ROUND(E203*N203,2)</f>
        <v>0</v>
      </c>
      <c r="P203" s="229">
        <v>0</v>
      </c>
      <c r="Q203" s="229">
        <f>ROUND(E203*P203,2)</f>
        <v>0</v>
      </c>
      <c r="R203" s="230"/>
      <c r="S203" s="230" t="s">
        <v>279</v>
      </c>
      <c r="T203" s="230" t="s">
        <v>280</v>
      </c>
      <c r="U203" s="230">
        <v>0</v>
      </c>
      <c r="V203" s="230">
        <f>ROUND(E203*U203,2)</f>
        <v>0</v>
      </c>
      <c r="W203" s="230"/>
      <c r="X203" s="230" t="s">
        <v>281</v>
      </c>
      <c r="Y203" s="210"/>
      <c r="Z203" s="210"/>
      <c r="AA203" s="210"/>
      <c r="AB203" s="210"/>
      <c r="AC203" s="210"/>
      <c r="AD203" s="210"/>
      <c r="AE203" s="210"/>
      <c r="AF203" s="210"/>
      <c r="AG203" s="210" t="s">
        <v>330</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ht="22.5" outlineLevel="1" x14ac:dyDescent="0.2">
      <c r="A204" s="247">
        <v>131</v>
      </c>
      <c r="B204" s="248" t="s">
        <v>701</v>
      </c>
      <c r="C204" s="255" t="s">
        <v>702</v>
      </c>
      <c r="D204" s="249" t="s">
        <v>386</v>
      </c>
      <c r="E204" s="250">
        <v>1</v>
      </c>
      <c r="F204" s="251"/>
      <c r="G204" s="252">
        <f>ROUND(E204*F204,2)</f>
        <v>0</v>
      </c>
      <c r="H204" s="231"/>
      <c r="I204" s="230">
        <f>ROUND(E204*H204,2)</f>
        <v>0</v>
      </c>
      <c r="J204" s="231"/>
      <c r="K204" s="230">
        <f>ROUND(E204*J204,2)</f>
        <v>0</v>
      </c>
      <c r="L204" s="230">
        <v>21</v>
      </c>
      <c r="M204" s="230">
        <f>G204*(1+L204/100)</f>
        <v>0</v>
      </c>
      <c r="N204" s="229">
        <v>0</v>
      </c>
      <c r="O204" s="229">
        <f>ROUND(E204*N204,2)</f>
        <v>0</v>
      </c>
      <c r="P204" s="229">
        <v>0</v>
      </c>
      <c r="Q204" s="229">
        <f>ROUND(E204*P204,2)</f>
        <v>0</v>
      </c>
      <c r="R204" s="230"/>
      <c r="S204" s="230" t="s">
        <v>279</v>
      </c>
      <c r="T204" s="230" t="s">
        <v>280</v>
      </c>
      <c r="U204" s="230">
        <v>0</v>
      </c>
      <c r="V204" s="230">
        <f>ROUND(E204*U204,2)</f>
        <v>0</v>
      </c>
      <c r="W204" s="230"/>
      <c r="X204" s="230" t="s">
        <v>281</v>
      </c>
      <c r="Y204" s="210"/>
      <c r="Z204" s="210"/>
      <c r="AA204" s="210"/>
      <c r="AB204" s="210"/>
      <c r="AC204" s="210"/>
      <c r="AD204" s="210"/>
      <c r="AE204" s="210"/>
      <c r="AF204" s="210"/>
      <c r="AG204" s="210" t="s">
        <v>330</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x14ac:dyDescent="0.2">
      <c r="A205" s="234" t="s">
        <v>274</v>
      </c>
      <c r="B205" s="235" t="s">
        <v>234</v>
      </c>
      <c r="C205" s="254" t="s">
        <v>235</v>
      </c>
      <c r="D205" s="236"/>
      <c r="E205" s="237"/>
      <c r="F205" s="238"/>
      <c r="G205" s="239">
        <f>SUMIF(AG206:AG287,"&lt;&gt;NOR",G206:G287)</f>
        <v>0</v>
      </c>
      <c r="H205" s="233"/>
      <c r="I205" s="233">
        <f>SUM(I206:I287)</f>
        <v>0</v>
      </c>
      <c r="J205" s="233"/>
      <c r="K205" s="233">
        <f>SUM(K206:K287)</f>
        <v>0</v>
      </c>
      <c r="L205" s="233"/>
      <c r="M205" s="233">
        <f>SUM(M206:M287)</f>
        <v>0</v>
      </c>
      <c r="N205" s="232"/>
      <c r="O205" s="232">
        <f>SUM(O206:O287)</f>
        <v>1.8</v>
      </c>
      <c r="P205" s="232"/>
      <c r="Q205" s="232">
        <f>SUM(Q206:Q287)</f>
        <v>0</v>
      </c>
      <c r="R205" s="233"/>
      <c r="S205" s="233"/>
      <c r="T205" s="233"/>
      <c r="U205" s="233"/>
      <c r="V205" s="233">
        <f>SUM(V206:V287)</f>
        <v>0</v>
      </c>
      <c r="W205" s="233"/>
      <c r="X205" s="233"/>
      <c r="AG205" t="s">
        <v>275</v>
      </c>
    </row>
    <row r="206" spans="1:60" outlineLevel="1" x14ac:dyDescent="0.2">
      <c r="A206" s="247">
        <v>132</v>
      </c>
      <c r="B206" s="248" t="s">
        <v>703</v>
      </c>
      <c r="C206" s="255" t="s">
        <v>704</v>
      </c>
      <c r="D206" s="249" t="s">
        <v>304</v>
      </c>
      <c r="E206" s="250">
        <v>2.5</v>
      </c>
      <c r="F206" s="251"/>
      <c r="G206" s="252">
        <f>ROUND(E206*F206,2)</f>
        <v>0</v>
      </c>
      <c r="H206" s="231"/>
      <c r="I206" s="230">
        <f>ROUND(E206*H206,2)</f>
        <v>0</v>
      </c>
      <c r="J206" s="231"/>
      <c r="K206" s="230">
        <f>ROUND(E206*J206,2)</f>
        <v>0</v>
      </c>
      <c r="L206" s="230">
        <v>21</v>
      </c>
      <c r="M206" s="230">
        <f>G206*(1+L206/100)</f>
        <v>0</v>
      </c>
      <c r="N206" s="229">
        <v>0</v>
      </c>
      <c r="O206" s="229">
        <f>ROUND(E206*N206,2)</f>
        <v>0</v>
      </c>
      <c r="P206" s="229">
        <v>0</v>
      </c>
      <c r="Q206" s="229">
        <f>ROUND(E206*P206,2)</f>
        <v>0</v>
      </c>
      <c r="R206" s="230"/>
      <c r="S206" s="230" t="s">
        <v>397</v>
      </c>
      <c r="T206" s="230" t="s">
        <v>280</v>
      </c>
      <c r="U206" s="230">
        <v>0</v>
      </c>
      <c r="V206" s="230">
        <f>ROUND(E206*U206,2)</f>
        <v>0</v>
      </c>
      <c r="W206" s="230"/>
      <c r="X206" s="230" t="s">
        <v>281</v>
      </c>
      <c r="Y206" s="210"/>
      <c r="Z206" s="210"/>
      <c r="AA206" s="210"/>
      <c r="AB206" s="210"/>
      <c r="AC206" s="210"/>
      <c r="AD206" s="210"/>
      <c r="AE206" s="210"/>
      <c r="AF206" s="210"/>
      <c r="AG206" s="210" t="s">
        <v>330</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ht="22.5" outlineLevel="1" x14ac:dyDescent="0.2">
      <c r="A207" s="247">
        <v>133</v>
      </c>
      <c r="B207" s="248" t="s">
        <v>705</v>
      </c>
      <c r="C207" s="255" t="s">
        <v>706</v>
      </c>
      <c r="D207" s="249" t="s">
        <v>386</v>
      </c>
      <c r="E207" s="250">
        <v>29</v>
      </c>
      <c r="F207" s="251"/>
      <c r="G207" s="252">
        <f>ROUND(E207*F207,2)</f>
        <v>0</v>
      </c>
      <c r="H207" s="231"/>
      <c r="I207" s="230">
        <f>ROUND(E207*H207,2)</f>
        <v>0</v>
      </c>
      <c r="J207" s="231"/>
      <c r="K207" s="230">
        <f>ROUND(E207*J207,2)</f>
        <v>0</v>
      </c>
      <c r="L207" s="230">
        <v>21</v>
      </c>
      <c r="M207" s="230">
        <f>G207*(1+L207/100)</f>
        <v>0</v>
      </c>
      <c r="N207" s="229">
        <v>2.7E-4</v>
      </c>
      <c r="O207" s="229">
        <f>ROUND(E207*N207,2)</f>
        <v>0.01</v>
      </c>
      <c r="P207" s="229">
        <v>0</v>
      </c>
      <c r="Q207" s="229">
        <f>ROUND(E207*P207,2)</f>
        <v>0</v>
      </c>
      <c r="R207" s="230"/>
      <c r="S207" s="230" t="s">
        <v>397</v>
      </c>
      <c r="T207" s="230" t="s">
        <v>280</v>
      </c>
      <c r="U207" s="230">
        <v>0</v>
      </c>
      <c r="V207" s="230">
        <f>ROUND(E207*U207,2)</f>
        <v>0</v>
      </c>
      <c r="W207" s="230"/>
      <c r="X207" s="230" t="s">
        <v>281</v>
      </c>
      <c r="Y207" s="210"/>
      <c r="Z207" s="210"/>
      <c r="AA207" s="210"/>
      <c r="AB207" s="210"/>
      <c r="AC207" s="210"/>
      <c r="AD207" s="210"/>
      <c r="AE207" s="210"/>
      <c r="AF207" s="210"/>
      <c r="AG207" s="210" t="s">
        <v>330</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47">
        <v>134</v>
      </c>
      <c r="B208" s="248" t="s">
        <v>707</v>
      </c>
      <c r="C208" s="255" t="s">
        <v>708</v>
      </c>
      <c r="D208" s="249" t="s">
        <v>386</v>
      </c>
      <c r="E208" s="250">
        <v>2</v>
      </c>
      <c r="F208" s="251"/>
      <c r="G208" s="252">
        <f>ROUND(E208*F208,2)</f>
        <v>0</v>
      </c>
      <c r="H208" s="231"/>
      <c r="I208" s="230">
        <f>ROUND(E208*H208,2)</f>
        <v>0</v>
      </c>
      <c r="J208" s="231"/>
      <c r="K208" s="230">
        <f>ROUND(E208*J208,2)</f>
        <v>0</v>
      </c>
      <c r="L208" s="230">
        <v>21</v>
      </c>
      <c r="M208" s="230">
        <f>G208*(1+L208/100)</f>
        <v>0</v>
      </c>
      <c r="N208" s="229">
        <v>2.7499999999999998E-3</v>
      </c>
      <c r="O208" s="229">
        <f>ROUND(E208*N208,2)</f>
        <v>0.01</v>
      </c>
      <c r="P208" s="229">
        <v>0</v>
      </c>
      <c r="Q208" s="229">
        <f>ROUND(E208*P208,2)</f>
        <v>0</v>
      </c>
      <c r="R208" s="230"/>
      <c r="S208" s="230" t="s">
        <v>397</v>
      </c>
      <c r="T208" s="230" t="s">
        <v>280</v>
      </c>
      <c r="U208" s="230">
        <v>0</v>
      </c>
      <c r="V208" s="230">
        <f>ROUND(E208*U208,2)</f>
        <v>0</v>
      </c>
      <c r="W208" s="230"/>
      <c r="X208" s="230" t="s">
        <v>281</v>
      </c>
      <c r="Y208" s="210"/>
      <c r="Z208" s="210"/>
      <c r="AA208" s="210"/>
      <c r="AB208" s="210"/>
      <c r="AC208" s="210"/>
      <c r="AD208" s="210"/>
      <c r="AE208" s="210"/>
      <c r="AF208" s="210"/>
      <c r="AG208" s="210" t="s">
        <v>330</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47">
        <v>135</v>
      </c>
      <c r="B209" s="248" t="s">
        <v>709</v>
      </c>
      <c r="C209" s="255" t="s">
        <v>710</v>
      </c>
      <c r="D209" s="249" t="s">
        <v>386</v>
      </c>
      <c r="E209" s="250">
        <v>2</v>
      </c>
      <c r="F209" s="251"/>
      <c r="G209" s="252">
        <f>ROUND(E209*F209,2)</f>
        <v>0</v>
      </c>
      <c r="H209" s="231"/>
      <c r="I209" s="230">
        <f>ROUND(E209*H209,2)</f>
        <v>0</v>
      </c>
      <c r="J209" s="231"/>
      <c r="K209" s="230">
        <f>ROUND(E209*J209,2)</f>
        <v>0</v>
      </c>
      <c r="L209" s="230">
        <v>21</v>
      </c>
      <c r="M209" s="230">
        <f>G209*(1+L209/100)</f>
        <v>0</v>
      </c>
      <c r="N209" s="229">
        <v>3.0699999999999998E-3</v>
      </c>
      <c r="O209" s="229">
        <f>ROUND(E209*N209,2)</f>
        <v>0.01</v>
      </c>
      <c r="P209" s="229">
        <v>0</v>
      </c>
      <c r="Q209" s="229">
        <f>ROUND(E209*P209,2)</f>
        <v>0</v>
      </c>
      <c r="R209" s="230"/>
      <c r="S209" s="230" t="s">
        <v>397</v>
      </c>
      <c r="T209" s="230" t="s">
        <v>280</v>
      </c>
      <c r="U209" s="230">
        <v>0</v>
      </c>
      <c r="V209" s="230">
        <f>ROUND(E209*U209,2)</f>
        <v>0</v>
      </c>
      <c r="W209" s="230"/>
      <c r="X209" s="230" t="s">
        <v>281</v>
      </c>
      <c r="Y209" s="210"/>
      <c r="Z209" s="210"/>
      <c r="AA209" s="210"/>
      <c r="AB209" s="210"/>
      <c r="AC209" s="210"/>
      <c r="AD209" s="210"/>
      <c r="AE209" s="210"/>
      <c r="AF209" s="210"/>
      <c r="AG209" s="210" t="s">
        <v>330</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47">
        <v>136</v>
      </c>
      <c r="B210" s="248" t="s">
        <v>711</v>
      </c>
      <c r="C210" s="255" t="s">
        <v>712</v>
      </c>
      <c r="D210" s="249" t="s">
        <v>386</v>
      </c>
      <c r="E210" s="250">
        <v>2</v>
      </c>
      <c r="F210" s="251"/>
      <c r="G210" s="252">
        <f>ROUND(E210*F210,2)</f>
        <v>0</v>
      </c>
      <c r="H210" s="231"/>
      <c r="I210" s="230">
        <f>ROUND(E210*H210,2)</f>
        <v>0</v>
      </c>
      <c r="J210" s="231"/>
      <c r="K210" s="230">
        <f>ROUND(E210*J210,2)</f>
        <v>0</v>
      </c>
      <c r="L210" s="230">
        <v>21</v>
      </c>
      <c r="M210" s="230">
        <f>G210*(1+L210/100)</f>
        <v>0</v>
      </c>
      <c r="N210" s="229">
        <v>7.1000000000000004E-3</v>
      </c>
      <c r="O210" s="229">
        <f>ROUND(E210*N210,2)</f>
        <v>0.01</v>
      </c>
      <c r="P210" s="229">
        <v>0</v>
      </c>
      <c r="Q210" s="229">
        <f>ROUND(E210*P210,2)</f>
        <v>0</v>
      </c>
      <c r="R210" s="230"/>
      <c r="S210" s="230" t="s">
        <v>397</v>
      </c>
      <c r="T210" s="230" t="s">
        <v>280</v>
      </c>
      <c r="U210" s="230">
        <v>0</v>
      </c>
      <c r="V210" s="230">
        <f>ROUND(E210*U210,2)</f>
        <v>0</v>
      </c>
      <c r="W210" s="230"/>
      <c r="X210" s="230" t="s">
        <v>281</v>
      </c>
      <c r="Y210" s="210"/>
      <c r="Z210" s="210"/>
      <c r="AA210" s="210"/>
      <c r="AB210" s="210"/>
      <c r="AC210" s="210"/>
      <c r="AD210" s="210"/>
      <c r="AE210" s="210"/>
      <c r="AF210" s="210"/>
      <c r="AG210" s="210" t="s">
        <v>330</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47">
        <v>137</v>
      </c>
      <c r="B211" s="248" t="s">
        <v>713</v>
      </c>
      <c r="C211" s="255" t="s">
        <v>714</v>
      </c>
      <c r="D211" s="249" t="s">
        <v>386</v>
      </c>
      <c r="E211" s="250">
        <v>4</v>
      </c>
      <c r="F211" s="251"/>
      <c r="G211" s="252">
        <f>ROUND(E211*F211,2)</f>
        <v>0</v>
      </c>
      <c r="H211" s="231"/>
      <c r="I211" s="230">
        <f>ROUND(E211*H211,2)</f>
        <v>0</v>
      </c>
      <c r="J211" s="231"/>
      <c r="K211" s="230">
        <f>ROUND(E211*J211,2)</f>
        <v>0</v>
      </c>
      <c r="L211" s="230">
        <v>21</v>
      </c>
      <c r="M211" s="230">
        <f>G211*(1+L211/100)</f>
        <v>0</v>
      </c>
      <c r="N211" s="229">
        <v>8.2299999999999995E-3</v>
      </c>
      <c r="O211" s="229">
        <f>ROUND(E211*N211,2)</f>
        <v>0.03</v>
      </c>
      <c r="P211" s="229">
        <v>0</v>
      </c>
      <c r="Q211" s="229">
        <f>ROUND(E211*P211,2)</f>
        <v>0</v>
      </c>
      <c r="R211" s="230"/>
      <c r="S211" s="230" t="s">
        <v>397</v>
      </c>
      <c r="T211" s="230" t="s">
        <v>280</v>
      </c>
      <c r="U211" s="230">
        <v>0</v>
      </c>
      <c r="V211" s="230">
        <f>ROUND(E211*U211,2)</f>
        <v>0</v>
      </c>
      <c r="W211" s="230"/>
      <c r="X211" s="230" t="s">
        <v>281</v>
      </c>
      <c r="Y211" s="210"/>
      <c r="Z211" s="210"/>
      <c r="AA211" s="210"/>
      <c r="AB211" s="210"/>
      <c r="AC211" s="210"/>
      <c r="AD211" s="210"/>
      <c r="AE211" s="210"/>
      <c r="AF211" s="210"/>
      <c r="AG211" s="210" t="s">
        <v>330</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47">
        <v>138</v>
      </c>
      <c r="B212" s="248" t="s">
        <v>715</v>
      </c>
      <c r="C212" s="255" t="s">
        <v>716</v>
      </c>
      <c r="D212" s="249" t="s">
        <v>386</v>
      </c>
      <c r="E212" s="250">
        <v>15</v>
      </c>
      <c r="F212" s="251"/>
      <c r="G212" s="252">
        <f>ROUND(E212*F212,2)</f>
        <v>0</v>
      </c>
      <c r="H212" s="231"/>
      <c r="I212" s="230">
        <f>ROUND(E212*H212,2)</f>
        <v>0</v>
      </c>
      <c r="J212" s="231"/>
      <c r="K212" s="230">
        <f>ROUND(E212*J212,2)</f>
        <v>0</v>
      </c>
      <c r="L212" s="230">
        <v>21</v>
      </c>
      <c r="M212" s="230">
        <f>G212*(1+L212/100)</f>
        <v>0</v>
      </c>
      <c r="N212" s="229">
        <v>0</v>
      </c>
      <c r="O212" s="229">
        <f>ROUND(E212*N212,2)</f>
        <v>0</v>
      </c>
      <c r="P212" s="229">
        <v>0</v>
      </c>
      <c r="Q212" s="229">
        <f>ROUND(E212*P212,2)</f>
        <v>0</v>
      </c>
      <c r="R212" s="230"/>
      <c r="S212" s="230" t="s">
        <v>397</v>
      </c>
      <c r="T212" s="230" t="s">
        <v>280</v>
      </c>
      <c r="U212" s="230">
        <v>0</v>
      </c>
      <c r="V212" s="230">
        <f>ROUND(E212*U212,2)</f>
        <v>0</v>
      </c>
      <c r="W212" s="230"/>
      <c r="X212" s="230" t="s">
        <v>281</v>
      </c>
      <c r="Y212" s="210"/>
      <c r="Z212" s="210"/>
      <c r="AA212" s="210"/>
      <c r="AB212" s="210"/>
      <c r="AC212" s="210"/>
      <c r="AD212" s="210"/>
      <c r="AE212" s="210"/>
      <c r="AF212" s="210"/>
      <c r="AG212" s="210" t="s">
        <v>330</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47">
        <v>139</v>
      </c>
      <c r="B213" s="248" t="s">
        <v>717</v>
      </c>
      <c r="C213" s="255" t="s">
        <v>718</v>
      </c>
      <c r="D213" s="249" t="s">
        <v>386</v>
      </c>
      <c r="E213" s="250">
        <v>46</v>
      </c>
      <c r="F213" s="251"/>
      <c r="G213" s="252">
        <f>ROUND(E213*F213,2)</f>
        <v>0</v>
      </c>
      <c r="H213" s="231"/>
      <c r="I213" s="230">
        <f>ROUND(E213*H213,2)</f>
        <v>0</v>
      </c>
      <c r="J213" s="231"/>
      <c r="K213" s="230">
        <f>ROUND(E213*J213,2)</f>
        <v>0</v>
      </c>
      <c r="L213" s="230">
        <v>21</v>
      </c>
      <c r="M213" s="230">
        <f>G213*(1+L213/100)</f>
        <v>0</v>
      </c>
      <c r="N213" s="229">
        <v>1.1639999999999999E-2</v>
      </c>
      <c r="O213" s="229">
        <f>ROUND(E213*N213,2)</f>
        <v>0.54</v>
      </c>
      <c r="P213" s="229">
        <v>0</v>
      </c>
      <c r="Q213" s="229">
        <f>ROUND(E213*P213,2)</f>
        <v>0</v>
      </c>
      <c r="R213" s="230"/>
      <c r="S213" s="230" t="s">
        <v>397</v>
      </c>
      <c r="T213" s="230" t="s">
        <v>280</v>
      </c>
      <c r="U213" s="230">
        <v>0</v>
      </c>
      <c r="V213" s="230">
        <f>ROUND(E213*U213,2)</f>
        <v>0</v>
      </c>
      <c r="W213" s="230"/>
      <c r="X213" s="230" t="s">
        <v>281</v>
      </c>
      <c r="Y213" s="210"/>
      <c r="Z213" s="210"/>
      <c r="AA213" s="210"/>
      <c r="AB213" s="210"/>
      <c r="AC213" s="210"/>
      <c r="AD213" s="210"/>
      <c r="AE213" s="210"/>
      <c r="AF213" s="210"/>
      <c r="AG213" s="210" t="s">
        <v>330</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47">
        <v>140</v>
      </c>
      <c r="B214" s="248" t="s">
        <v>719</v>
      </c>
      <c r="C214" s="255" t="s">
        <v>720</v>
      </c>
      <c r="D214" s="249" t="s">
        <v>386</v>
      </c>
      <c r="E214" s="250">
        <v>9</v>
      </c>
      <c r="F214" s="251"/>
      <c r="G214" s="252">
        <f>ROUND(E214*F214,2)</f>
        <v>0</v>
      </c>
      <c r="H214" s="231"/>
      <c r="I214" s="230">
        <f>ROUND(E214*H214,2)</f>
        <v>0</v>
      </c>
      <c r="J214" s="231"/>
      <c r="K214" s="230">
        <f>ROUND(E214*J214,2)</f>
        <v>0</v>
      </c>
      <c r="L214" s="230">
        <v>21</v>
      </c>
      <c r="M214" s="230">
        <f>G214*(1+L214/100)</f>
        <v>0</v>
      </c>
      <c r="N214" s="229">
        <v>1.329E-2</v>
      </c>
      <c r="O214" s="229">
        <f>ROUND(E214*N214,2)</f>
        <v>0.12</v>
      </c>
      <c r="P214" s="229">
        <v>0</v>
      </c>
      <c r="Q214" s="229">
        <f>ROUND(E214*P214,2)</f>
        <v>0</v>
      </c>
      <c r="R214" s="230"/>
      <c r="S214" s="230" t="s">
        <v>397</v>
      </c>
      <c r="T214" s="230" t="s">
        <v>280</v>
      </c>
      <c r="U214" s="230">
        <v>0</v>
      </c>
      <c r="V214" s="230">
        <f>ROUND(E214*U214,2)</f>
        <v>0</v>
      </c>
      <c r="W214" s="230"/>
      <c r="X214" s="230" t="s">
        <v>281</v>
      </c>
      <c r="Y214" s="210"/>
      <c r="Z214" s="210"/>
      <c r="AA214" s="210"/>
      <c r="AB214" s="210"/>
      <c r="AC214" s="210"/>
      <c r="AD214" s="210"/>
      <c r="AE214" s="210"/>
      <c r="AF214" s="210"/>
      <c r="AG214" s="210" t="s">
        <v>330</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47">
        <v>141</v>
      </c>
      <c r="B215" s="248" t="s">
        <v>721</v>
      </c>
      <c r="C215" s="255" t="s">
        <v>722</v>
      </c>
      <c r="D215" s="249" t="s">
        <v>386</v>
      </c>
      <c r="E215" s="250">
        <v>39</v>
      </c>
      <c r="F215" s="251"/>
      <c r="G215" s="252">
        <f>ROUND(E215*F215,2)</f>
        <v>0</v>
      </c>
      <c r="H215" s="231"/>
      <c r="I215" s="230">
        <f>ROUND(E215*H215,2)</f>
        <v>0</v>
      </c>
      <c r="J215" s="231"/>
      <c r="K215" s="230">
        <f>ROUND(E215*J215,2)</f>
        <v>0</v>
      </c>
      <c r="L215" s="230">
        <v>21</v>
      </c>
      <c r="M215" s="230">
        <f>G215*(1+L215/100)</f>
        <v>0</v>
      </c>
      <c r="N215" s="229">
        <v>1.678E-2</v>
      </c>
      <c r="O215" s="229">
        <f>ROUND(E215*N215,2)</f>
        <v>0.65</v>
      </c>
      <c r="P215" s="229">
        <v>0</v>
      </c>
      <c r="Q215" s="229">
        <f>ROUND(E215*P215,2)</f>
        <v>0</v>
      </c>
      <c r="R215" s="230"/>
      <c r="S215" s="230" t="s">
        <v>397</v>
      </c>
      <c r="T215" s="230" t="s">
        <v>280</v>
      </c>
      <c r="U215" s="230">
        <v>0</v>
      </c>
      <c r="V215" s="230">
        <f>ROUND(E215*U215,2)</f>
        <v>0</v>
      </c>
      <c r="W215" s="230"/>
      <c r="X215" s="230" t="s">
        <v>281</v>
      </c>
      <c r="Y215" s="210"/>
      <c r="Z215" s="210"/>
      <c r="AA215" s="210"/>
      <c r="AB215" s="210"/>
      <c r="AC215" s="210"/>
      <c r="AD215" s="210"/>
      <c r="AE215" s="210"/>
      <c r="AF215" s="210"/>
      <c r="AG215" s="210" t="s">
        <v>330</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47">
        <v>142</v>
      </c>
      <c r="B216" s="248" t="s">
        <v>723</v>
      </c>
      <c r="C216" s="255" t="s">
        <v>724</v>
      </c>
      <c r="D216" s="249" t="s">
        <v>386</v>
      </c>
      <c r="E216" s="250">
        <v>9</v>
      </c>
      <c r="F216" s="251"/>
      <c r="G216" s="252">
        <f>ROUND(E216*F216,2)</f>
        <v>0</v>
      </c>
      <c r="H216" s="231"/>
      <c r="I216" s="230">
        <f>ROUND(E216*H216,2)</f>
        <v>0</v>
      </c>
      <c r="J216" s="231"/>
      <c r="K216" s="230">
        <f>ROUND(E216*J216,2)</f>
        <v>0</v>
      </c>
      <c r="L216" s="230">
        <v>21</v>
      </c>
      <c r="M216" s="230">
        <f>G216*(1+L216/100)</f>
        <v>0</v>
      </c>
      <c r="N216" s="229">
        <v>2.307E-2</v>
      </c>
      <c r="O216" s="229">
        <f>ROUND(E216*N216,2)</f>
        <v>0.21</v>
      </c>
      <c r="P216" s="229">
        <v>0</v>
      </c>
      <c r="Q216" s="229">
        <f>ROUND(E216*P216,2)</f>
        <v>0</v>
      </c>
      <c r="R216" s="230"/>
      <c r="S216" s="230" t="s">
        <v>397</v>
      </c>
      <c r="T216" s="230" t="s">
        <v>280</v>
      </c>
      <c r="U216" s="230">
        <v>0</v>
      </c>
      <c r="V216" s="230">
        <f>ROUND(E216*U216,2)</f>
        <v>0</v>
      </c>
      <c r="W216" s="230"/>
      <c r="X216" s="230" t="s">
        <v>281</v>
      </c>
      <c r="Y216" s="210"/>
      <c r="Z216" s="210"/>
      <c r="AA216" s="210"/>
      <c r="AB216" s="210"/>
      <c r="AC216" s="210"/>
      <c r="AD216" s="210"/>
      <c r="AE216" s="210"/>
      <c r="AF216" s="210"/>
      <c r="AG216" s="210" t="s">
        <v>330</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47">
        <v>143</v>
      </c>
      <c r="B217" s="248" t="s">
        <v>725</v>
      </c>
      <c r="C217" s="255" t="s">
        <v>726</v>
      </c>
      <c r="D217" s="249" t="s">
        <v>386</v>
      </c>
      <c r="E217" s="250">
        <v>6</v>
      </c>
      <c r="F217" s="251"/>
      <c r="G217" s="252">
        <f>ROUND(E217*F217,2)</f>
        <v>0</v>
      </c>
      <c r="H217" s="231"/>
      <c r="I217" s="230">
        <f>ROUND(E217*H217,2)</f>
        <v>0</v>
      </c>
      <c r="J217" s="231"/>
      <c r="K217" s="230">
        <f>ROUND(E217*J217,2)</f>
        <v>0</v>
      </c>
      <c r="L217" s="230">
        <v>21</v>
      </c>
      <c r="M217" s="230">
        <f>G217*(1+L217/100)</f>
        <v>0</v>
      </c>
      <c r="N217" s="229">
        <v>3.5020000000000003E-2</v>
      </c>
      <c r="O217" s="229">
        <f>ROUND(E217*N217,2)</f>
        <v>0.21</v>
      </c>
      <c r="P217" s="229">
        <v>0</v>
      </c>
      <c r="Q217" s="229">
        <f>ROUND(E217*P217,2)</f>
        <v>0</v>
      </c>
      <c r="R217" s="230"/>
      <c r="S217" s="230" t="s">
        <v>397</v>
      </c>
      <c r="T217" s="230" t="s">
        <v>280</v>
      </c>
      <c r="U217" s="230">
        <v>0</v>
      </c>
      <c r="V217" s="230">
        <f>ROUND(E217*U217,2)</f>
        <v>0</v>
      </c>
      <c r="W217" s="230"/>
      <c r="X217" s="230" t="s">
        <v>281</v>
      </c>
      <c r="Y217" s="210"/>
      <c r="Z217" s="210"/>
      <c r="AA217" s="210"/>
      <c r="AB217" s="210"/>
      <c r="AC217" s="210"/>
      <c r="AD217" s="210"/>
      <c r="AE217" s="210"/>
      <c r="AF217" s="210"/>
      <c r="AG217" s="210" t="s">
        <v>330</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47">
        <v>144</v>
      </c>
      <c r="B218" s="248" t="s">
        <v>727</v>
      </c>
      <c r="C218" s="255" t="s">
        <v>728</v>
      </c>
      <c r="D218" s="249" t="s">
        <v>386</v>
      </c>
      <c r="E218" s="250">
        <v>1</v>
      </c>
      <c r="F218" s="251"/>
      <c r="G218" s="252">
        <f>ROUND(E218*F218,2)</f>
        <v>0</v>
      </c>
      <c r="H218" s="231"/>
      <c r="I218" s="230">
        <f>ROUND(E218*H218,2)</f>
        <v>0</v>
      </c>
      <c r="J218" s="231"/>
      <c r="K218" s="230">
        <f>ROUND(E218*J218,2)</f>
        <v>0</v>
      </c>
      <c r="L218" s="230">
        <v>21</v>
      </c>
      <c r="M218" s="230">
        <f>G218*(1+L218/100)</f>
        <v>0</v>
      </c>
      <c r="N218" s="229">
        <v>3.0699999999999998E-3</v>
      </c>
      <c r="O218" s="229">
        <f>ROUND(E218*N218,2)</f>
        <v>0</v>
      </c>
      <c r="P218" s="229">
        <v>0</v>
      </c>
      <c r="Q218" s="229">
        <f>ROUND(E218*P218,2)</f>
        <v>0</v>
      </c>
      <c r="R218" s="230"/>
      <c r="S218" s="230" t="s">
        <v>279</v>
      </c>
      <c r="T218" s="230" t="s">
        <v>280</v>
      </c>
      <c r="U218" s="230">
        <v>0</v>
      </c>
      <c r="V218" s="230">
        <f>ROUND(E218*U218,2)</f>
        <v>0</v>
      </c>
      <c r="W218" s="230"/>
      <c r="X218" s="230" t="s">
        <v>281</v>
      </c>
      <c r="Y218" s="210"/>
      <c r="Z218" s="210"/>
      <c r="AA218" s="210"/>
      <c r="AB218" s="210"/>
      <c r="AC218" s="210"/>
      <c r="AD218" s="210"/>
      <c r="AE218" s="210"/>
      <c r="AF218" s="210"/>
      <c r="AG218" s="210" t="s">
        <v>330</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47">
        <v>145</v>
      </c>
      <c r="B219" s="248" t="s">
        <v>729</v>
      </c>
      <c r="C219" s="255" t="s">
        <v>730</v>
      </c>
      <c r="D219" s="249" t="s">
        <v>386</v>
      </c>
      <c r="E219" s="250">
        <v>1</v>
      </c>
      <c r="F219" s="251"/>
      <c r="G219" s="252">
        <f>ROUND(E219*F219,2)</f>
        <v>0</v>
      </c>
      <c r="H219" s="231"/>
      <c r="I219" s="230">
        <f>ROUND(E219*H219,2)</f>
        <v>0</v>
      </c>
      <c r="J219" s="231"/>
      <c r="K219" s="230">
        <f>ROUND(E219*J219,2)</f>
        <v>0</v>
      </c>
      <c r="L219" s="230">
        <v>21</v>
      </c>
      <c r="M219" s="230">
        <f>G219*(1+L219/100)</f>
        <v>0</v>
      </c>
      <c r="N219" s="229">
        <v>0</v>
      </c>
      <c r="O219" s="229">
        <f>ROUND(E219*N219,2)</f>
        <v>0</v>
      </c>
      <c r="P219" s="229">
        <v>0</v>
      </c>
      <c r="Q219" s="229">
        <f>ROUND(E219*P219,2)</f>
        <v>0</v>
      </c>
      <c r="R219" s="230"/>
      <c r="S219" s="230" t="s">
        <v>279</v>
      </c>
      <c r="T219" s="230" t="s">
        <v>280</v>
      </c>
      <c r="U219" s="230">
        <v>0</v>
      </c>
      <c r="V219" s="230">
        <f>ROUND(E219*U219,2)</f>
        <v>0</v>
      </c>
      <c r="W219" s="230"/>
      <c r="X219" s="230" t="s">
        <v>281</v>
      </c>
      <c r="Y219" s="210"/>
      <c r="Z219" s="210"/>
      <c r="AA219" s="210"/>
      <c r="AB219" s="210"/>
      <c r="AC219" s="210"/>
      <c r="AD219" s="210"/>
      <c r="AE219" s="210"/>
      <c r="AF219" s="210"/>
      <c r="AG219" s="210" t="s">
        <v>330</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47">
        <v>146</v>
      </c>
      <c r="B220" s="248" t="s">
        <v>731</v>
      </c>
      <c r="C220" s="255" t="s">
        <v>732</v>
      </c>
      <c r="D220" s="249" t="s">
        <v>386</v>
      </c>
      <c r="E220" s="250">
        <v>2</v>
      </c>
      <c r="F220" s="251"/>
      <c r="G220" s="252">
        <f>ROUND(E220*F220,2)</f>
        <v>0</v>
      </c>
      <c r="H220" s="231"/>
      <c r="I220" s="230">
        <f>ROUND(E220*H220,2)</f>
        <v>0</v>
      </c>
      <c r="J220" s="231"/>
      <c r="K220" s="230">
        <f>ROUND(E220*J220,2)</f>
        <v>0</v>
      </c>
      <c r="L220" s="230">
        <v>21</v>
      </c>
      <c r="M220" s="230">
        <f>G220*(1+L220/100)</f>
        <v>0</v>
      </c>
      <c r="N220" s="229">
        <v>0</v>
      </c>
      <c r="O220" s="229">
        <f>ROUND(E220*N220,2)</f>
        <v>0</v>
      </c>
      <c r="P220" s="229">
        <v>0</v>
      </c>
      <c r="Q220" s="229">
        <f>ROUND(E220*P220,2)</f>
        <v>0</v>
      </c>
      <c r="R220" s="230"/>
      <c r="S220" s="230" t="s">
        <v>279</v>
      </c>
      <c r="T220" s="230" t="s">
        <v>280</v>
      </c>
      <c r="U220" s="230">
        <v>0</v>
      </c>
      <c r="V220" s="230">
        <f>ROUND(E220*U220,2)</f>
        <v>0</v>
      </c>
      <c r="W220" s="230"/>
      <c r="X220" s="230" t="s">
        <v>281</v>
      </c>
      <c r="Y220" s="210"/>
      <c r="Z220" s="210"/>
      <c r="AA220" s="210"/>
      <c r="AB220" s="210"/>
      <c r="AC220" s="210"/>
      <c r="AD220" s="210"/>
      <c r="AE220" s="210"/>
      <c r="AF220" s="210"/>
      <c r="AG220" s="210" t="s">
        <v>330</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47">
        <v>147</v>
      </c>
      <c r="B221" s="248" t="s">
        <v>733</v>
      </c>
      <c r="C221" s="255" t="s">
        <v>734</v>
      </c>
      <c r="D221" s="249" t="s">
        <v>386</v>
      </c>
      <c r="E221" s="250">
        <v>26</v>
      </c>
      <c r="F221" s="251"/>
      <c r="G221" s="252">
        <f>ROUND(E221*F221,2)</f>
        <v>0</v>
      </c>
      <c r="H221" s="231"/>
      <c r="I221" s="230">
        <f>ROUND(E221*H221,2)</f>
        <v>0</v>
      </c>
      <c r="J221" s="231"/>
      <c r="K221" s="230">
        <f>ROUND(E221*J221,2)</f>
        <v>0</v>
      </c>
      <c r="L221" s="230">
        <v>21</v>
      </c>
      <c r="M221" s="230">
        <f>G221*(1+L221/100)</f>
        <v>0</v>
      </c>
      <c r="N221" s="229">
        <v>0</v>
      </c>
      <c r="O221" s="229">
        <f>ROUND(E221*N221,2)</f>
        <v>0</v>
      </c>
      <c r="P221" s="229">
        <v>0</v>
      </c>
      <c r="Q221" s="229">
        <f>ROUND(E221*P221,2)</f>
        <v>0</v>
      </c>
      <c r="R221" s="230"/>
      <c r="S221" s="230" t="s">
        <v>397</v>
      </c>
      <c r="T221" s="230" t="s">
        <v>280</v>
      </c>
      <c r="U221" s="230">
        <v>0</v>
      </c>
      <c r="V221" s="230">
        <f>ROUND(E221*U221,2)</f>
        <v>0</v>
      </c>
      <c r="W221" s="230"/>
      <c r="X221" s="230" t="s">
        <v>281</v>
      </c>
      <c r="Y221" s="210"/>
      <c r="Z221" s="210"/>
      <c r="AA221" s="210"/>
      <c r="AB221" s="210"/>
      <c r="AC221" s="210"/>
      <c r="AD221" s="210"/>
      <c r="AE221" s="210"/>
      <c r="AF221" s="210"/>
      <c r="AG221" s="210" t="s">
        <v>330</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47">
        <v>148</v>
      </c>
      <c r="B222" s="248" t="s">
        <v>735</v>
      </c>
      <c r="C222" s="255" t="s">
        <v>736</v>
      </c>
      <c r="D222" s="249" t="s">
        <v>386</v>
      </c>
      <c r="E222" s="250">
        <v>24</v>
      </c>
      <c r="F222" s="251"/>
      <c r="G222" s="252">
        <f>ROUND(E222*F222,2)</f>
        <v>0</v>
      </c>
      <c r="H222" s="231"/>
      <c r="I222" s="230">
        <f>ROUND(E222*H222,2)</f>
        <v>0</v>
      </c>
      <c r="J222" s="231"/>
      <c r="K222" s="230">
        <f>ROUND(E222*J222,2)</f>
        <v>0</v>
      </c>
      <c r="L222" s="230">
        <v>21</v>
      </c>
      <c r="M222" s="230">
        <f>G222*(1+L222/100)</f>
        <v>0</v>
      </c>
      <c r="N222" s="229">
        <v>0</v>
      </c>
      <c r="O222" s="229">
        <f>ROUND(E222*N222,2)</f>
        <v>0</v>
      </c>
      <c r="P222" s="229">
        <v>0</v>
      </c>
      <c r="Q222" s="229">
        <f>ROUND(E222*P222,2)</f>
        <v>0</v>
      </c>
      <c r="R222" s="230"/>
      <c r="S222" s="230" t="s">
        <v>397</v>
      </c>
      <c r="T222" s="230" t="s">
        <v>280</v>
      </c>
      <c r="U222" s="230">
        <v>0</v>
      </c>
      <c r="V222" s="230">
        <f>ROUND(E222*U222,2)</f>
        <v>0</v>
      </c>
      <c r="W222" s="230"/>
      <c r="X222" s="230" t="s">
        <v>281</v>
      </c>
      <c r="Y222" s="210"/>
      <c r="Z222" s="210"/>
      <c r="AA222" s="210"/>
      <c r="AB222" s="210"/>
      <c r="AC222" s="210"/>
      <c r="AD222" s="210"/>
      <c r="AE222" s="210"/>
      <c r="AF222" s="210"/>
      <c r="AG222" s="210" t="s">
        <v>330</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47">
        <v>149</v>
      </c>
      <c r="B223" s="248" t="s">
        <v>737</v>
      </c>
      <c r="C223" s="255" t="s">
        <v>738</v>
      </c>
      <c r="D223" s="249" t="s">
        <v>386</v>
      </c>
      <c r="E223" s="250">
        <v>5</v>
      </c>
      <c r="F223" s="251"/>
      <c r="G223" s="252">
        <f>ROUND(E223*F223,2)</f>
        <v>0</v>
      </c>
      <c r="H223" s="231"/>
      <c r="I223" s="230">
        <f>ROUND(E223*H223,2)</f>
        <v>0</v>
      </c>
      <c r="J223" s="231"/>
      <c r="K223" s="230">
        <f>ROUND(E223*J223,2)</f>
        <v>0</v>
      </c>
      <c r="L223" s="230">
        <v>21</v>
      </c>
      <c r="M223" s="230">
        <f>G223*(1+L223/100)</f>
        <v>0</v>
      </c>
      <c r="N223" s="229">
        <v>0</v>
      </c>
      <c r="O223" s="229">
        <f>ROUND(E223*N223,2)</f>
        <v>0</v>
      </c>
      <c r="P223" s="229">
        <v>0</v>
      </c>
      <c r="Q223" s="229">
        <f>ROUND(E223*P223,2)</f>
        <v>0</v>
      </c>
      <c r="R223" s="230"/>
      <c r="S223" s="230" t="s">
        <v>397</v>
      </c>
      <c r="T223" s="230" t="s">
        <v>280</v>
      </c>
      <c r="U223" s="230">
        <v>0</v>
      </c>
      <c r="V223" s="230">
        <f>ROUND(E223*U223,2)</f>
        <v>0</v>
      </c>
      <c r="W223" s="230"/>
      <c r="X223" s="230" t="s">
        <v>281</v>
      </c>
      <c r="Y223" s="210"/>
      <c r="Z223" s="210"/>
      <c r="AA223" s="210"/>
      <c r="AB223" s="210"/>
      <c r="AC223" s="210"/>
      <c r="AD223" s="210"/>
      <c r="AE223" s="210"/>
      <c r="AF223" s="210"/>
      <c r="AG223" s="210" t="s">
        <v>330</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47">
        <v>150</v>
      </c>
      <c r="B224" s="248" t="s">
        <v>739</v>
      </c>
      <c r="C224" s="255" t="s">
        <v>740</v>
      </c>
      <c r="D224" s="249" t="s">
        <v>386</v>
      </c>
      <c r="E224" s="250">
        <v>20</v>
      </c>
      <c r="F224" s="251"/>
      <c r="G224" s="252">
        <f>ROUND(E224*F224,2)</f>
        <v>0</v>
      </c>
      <c r="H224" s="231"/>
      <c r="I224" s="230">
        <f>ROUND(E224*H224,2)</f>
        <v>0</v>
      </c>
      <c r="J224" s="231"/>
      <c r="K224" s="230">
        <f>ROUND(E224*J224,2)</f>
        <v>0</v>
      </c>
      <c r="L224" s="230">
        <v>21</v>
      </c>
      <c r="M224" s="230">
        <f>G224*(1+L224/100)</f>
        <v>0</v>
      </c>
      <c r="N224" s="229">
        <v>0</v>
      </c>
      <c r="O224" s="229">
        <f>ROUND(E224*N224,2)</f>
        <v>0</v>
      </c>
      <c r="P224" s="229">
        <v>0</v>
      </c>
      <c r="Q224" s="229">
        <f>ROUND(E224*P224,2)</f>
        <v>0</v>
      </c>
      <c r="R224" s="230"/>
      <c r="S224" s="230" t="s">
        <v>397</v>
      </c>
      <c r="T224" s="230" t="s">
        <v>280</v>
      </c>
      <c r="U224" s="230">
        <v>0</v>
      </c>
      <c r="V224" s="230">
        <f>ROUND(E224*U224,2)</f>
        <v>0</v>
      </c>
      <c r="W224" s="230"/>
      <c r="X224" s="230" t="s">
        <v>281</v>
      </c>
      <c r="Y224" s="210"/>
      <c r="Z224" s="210"/>
      <c r="AA224" s="210"/>
      <c r="AB224" s="210"/>
      <c r="AC224" s="210"/>
      <c r="AD224" s="210"/>
      <c r="AE224" s="210"/>
      <c r="AF224" s="210"/>
      <c r="AG224" s="210" t="s">
        <v>330</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47">
        <v>151</v>
      </c>
      <c r="B225" s="248" t="s">
        <v>741</v>
      </c>
      <c r="C225" s="255" t="s">
        <v>742</v>
      </c>
      <c r="D225" s="249" t="s">
        <v>386</v>
      </c>
      <c r="E225" s="250">
        <v>10</v>
      </c>
      <c r="F225" s="251"/>
      <c r="G225" s="252">
        <f>ROUND(E225*F225,2)</f>
        <v>0</v>
      </c>
      <c r="H225" s="231"/>
      <c r="I225" s="230">
        <f>ROUND(E225*H225,2)</f>
        <v>0</v>
      </c>
      <c r="J225" s="231"/>
      <c r="K225" s="230">
        <f>ROUND(E225*J225,2)</f>
        <v>0</v>
      </c>
      <c r="L225" s="230">
        <v>21</v>
      </c>
      <c r="M225" s="230">
        <f>G225*(1+L225/100)</f>
        <v>0</v>
      </c>
      <c r="N225" s="229">
        <v>0</v>
      </c>
      <c r="O225" s="229">
        <f>ROUND(E225*N225,2)</f>
        <v>0</v>
      </c>
      <c r="P225" s="229">
        <v>0</v>
      </c>
      <c r="Q225" s="229">
        <f>ROUND(E225*P225,2)</f>
        <v>0</v>
      </c>
      <c r="R225" s="230"/>
      <c r="S225" s="230" t="s">
        <v>397</v>
      </c>
      <c r="T225" s="230" t="s">
        <v>280</v>
      </c>
      <c r="U225" s="230">
        <v>0</v>
      </c>
      <c r="V225" s="230">
        <f>ROUND(E225*U225,2)</f>
        <v>0</v>
      </c>
      <c r="W225" s="230"/>
      <c r="X225" s="230" t="s">
        <v>281</v>
      </c>
      <c r="Y225" s="210"/>
      <c r="Z225" s="210"/>
      <c r="AA225" s="210"/>
      <c r="AB225" s="210"/>
      <c r="AC225" s="210"/>
      <c r="AD225" s="210"/>
      <c r="AE225" s="210"/>
      <c r="AF225" s="210"/>
      <c r="AG225" s="210" t="s">
        <v>330</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47">
        <v>152</v>
      </c>
      <c r="B226" s="248" t="s">
        <v>743</v>
      </c>
      <c r="C226" s="255" t="s">
        <v>744</v>
      </c>
      <c r="D226" s="249" t="s">
        <v>386</v>
      </c>
      <c r="E226" s="250">
        <v>5</v>
      </c>
      <c r="F226" s="251"/>
      <c r="G226" s="252">
        <f>ROUND(E226*F226,2)</f>
        <v>0</v>
      </c>
      <c r="H226" s="231"/>
      <c r="I226" s="230">
        <f>ROUND(E226*H226,2)</f>
        <v>0</v>
      </c>
      <c r="J226" s="231"/>
      <c r="K226" s="230">
        <f>ROUND(E226*J226,2)</f>
        <v>0</v>
      </c>
      <c r="L226" s="230">
        <v>21</v>
      </c>
      <c r="M226" s="230">
        <f>G226*(1+L226/100)</f>
        <v>0</v>
      </c>
      <c r="N226" s="229">
        <v>0</v>
      </c>
      <c r="O226" s="229">
        <f>ROUND(E226*N226,2)</f>
        <v>0</v>
      </c>
      <c r="P226" s="229">
        <v>0</v>
      </c>
      <c r="Q226" s="229">
        <f>ROUND(E226*P226,2)</f>
        <v>0</v>
      </c>
      <c r="R226" s="230"/>
      <c r="S226" s="230" t="s">
        <v>279</v>
      </c>
      <c r="T226" s="230" t="s">
        <v>280</v>
      </c>
      <c r="U226" s="230">
        <v>0</v>
      </c>
      <c r="V226" s="230">
        <f>ROUND(E226*U226,2)</f>
        <v>0</v>
      </c>
      <c r="W226" s="230"/>
      <c r="X226" s="230" t="s">
        <v>281</v>
      </c>
      <c r="Y226" s="210"/>
      <c r="Z226" s="210"/>
      <c r="AA226" s="210"/>
      <c r="AB226" s="210"/>
      <c r="AC226" s="210"/>
      <c r="AD226" s="210"/>
      <c r="AE226" s="210"/>
      <c r="AF226" s="210"/>
      <c r="AG226" s="210" t="s">
        <v>330</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ht="22.5" outlineLevel="1" x14ac:dyDescent="0.2">
      <c r="A227" s="247">
        <v>153</v>
      </c>
      <c r="B227" s="248" t="s">
        <v>745</v>
      </c>
      <c r="C227" s="255" t="s">
        <v>746</v>
      </c>
      <c r="D227" s="249" t="s">
        <v>386</v>
      </c>
      <c r="E227" s="250">
        <v>21</v>
      </c>
      <c r="F227" s="251"/>
      <c r="G227" s="252">
        <f>ROUND(E227*F227,2)</f>
        <v>0</v>
      </c>
      <c r="H227" s="231"/>
      <c r="I227" s="230">
        <f>ROUND(E227*H227,2)</f>
        <v>0</v>
      </c>
      <c r="J227" s="231"/>
      <c r="K227" s="230">
        <f>ROUND(E227*J227,2)</f>
        <v>0</v>
      </c>
      <c r="L227" s="230">
        <v>21</v>
      </c>
      <c r="M227" s="230">
        <f>G227*(1+L227/100)</f>
        <v>0</v>
      </c>
      <c r="N227" s="229">
        <v>0</v>
      </c>
      <c r="O227" s="229">
        <f>ROUND(E227*N227,2)</f>
        <v>0</v>
      </c>
      <c r="P227" s="229">
        <v>0</v>
      </c>
      <c r="Q227" s="229">
        <f>ROUND(E227*P227,2)</f>
        <v>0</v>
      </c>
      <c r="R227" s="230"/>
      <c r="S227" s="230" t="s">
        <v>279</v>
      </c>
      <c r="T227" s="230" t="s">
        <v>280</v>
      </c>
      <c r="U227" s="230">
        <v>0</v>
      </c>
      <c r="V227" s="230">
        <f>ROUND(E227*U227,2)</f>
        <v>0</v>
      </c>
      <c r="W227" s="230"/>
      <c r="X227" s="230" t="s">
        <v>387</v>
      </c>
      <c r="Y227" s="210"/>
      <c r="Z227" s="210"/>
      <c r="AA227" s="210"/>
      <c r="AB227" s="210"/>
      <c r="AC227" s="210"/>
      <c r="AD227" s="210"/>
      <c r="AE227" s="210"/>
      <c r="AF227" s="210"/>
      <c r="AG227" s="210" t="s">
        <v>388</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ht="22.5" outlineLevel="1" x14ac:dyDescent="0.2">
      <c r="A228" s="247">
        <v>154</v>
      </c>
      <c r="B228" s="248" t="s">
        <v>747</v>
      </c>
      <c r="C228" s="255" t="s">
        <v>748</v>
      </c>
      <c r="D228" s="249" t="s">
        <v>386</v>
      </c>
      <c r="E228" s="250">
        <v>3</v>
      </c>
      <c r="F228" s="251"/>
      <c r="G228" s="252">
        <f>ROUND(E228*F228,2)</f>
        <v>0</v>
      </c>
      <c r="H228" s="231"/>
      <c r="I228" s="230">
        <f>ROUND(E228*H228,2)</f>
        <v>0</v>
      </c>
      <c r="J228" s="231"/>
      <c r="K228" s="230">
        <f>ROUND(E228*J228,2)</f>
        <v>0</v>
      </c>
      <c r="L228" s="230">
        <v>21</v>
      </c>
      <c r="M228" s="230">
        <f>G228*(1+L228/100)</f>
        <v>0</v>
      </c>
      <c r="N228" s="229">
        <v>0</v>
      </c>
      <c r="O228" s="229">
        <f>ROUND(E228*N228,2)</f>
        <v>0</v>
      </c>
      <c r="P228" s="229">
        <v>0</v>
      </c>
      <c r="Q228" s="229">
        <f>ROUND(E228*P228,2)</f>
        <v>0</v>
      </c>
      <c r="R228" s="230"/>
      <c r="S228" s="230" t="s">
        <v>279</v>
      </c>
      <c r="T228" s="230" t="s">
        <v>280</v>
      </c>
      <c r="U228" s="230">
        <v>0</v>
      </c>
      <c r="V228" s="230">
        <f>ROUND(E228*U228,2)</f>
        <v>0</v>
      </c>
      <c r="W228" s="230"/>
      <c r="X228" s="230" t="s">
        <v>387</v>
      </c>
      <c r="Y228" s="210"/>
      <c r="Z228" s="210"/>
      <c r="AA228" s="210"/>
      <c r="AB228" s="210"/>
      <c r="AC228" s="210"/>
      <c r="AD228" s="210"/>
      <c r="AE228" s="210"/>
      <c r="AF228" s="210"/>
      <c r="AG228" s="210" t="s">
        <v>388</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47">
        <v>155</v>
      </c>
      <c r="B229" s="248" t="s">
        <v>749</v>
      </c>
      <c r="C229" s="255" t="s">
        <v>750</v>
      </c>
      <c r="D229" s="249" t="s">
        <v>386</v>
      </c>
      <c r="E229" s="250">
        <v>29</v>
      </c>
      <c r="F229" s="251"/>
      <c r="G229" s="252">
        <f>ROUND(E229*F229,2)</f>
        <v>0</v>
      </c>
      <c r="H229" s="231"/>
      <c r="I229" s="230">
        <f>ROUND(E229*H229,2)</f>
        <v>0</v>
      </c>
      <c r="J229" s="231"/>
      <c r="K229" s="230">
        <f>ROUND(E229*J229,2)</f>
        <v>0</v>
      </c>
      <c r="L229" s="230">
        <v>21</v>
      </c>
      <c r="M229" s="230">
        <f>G229*(1+L229/100)</f>
        <v>0</v>
      </c>
      <c r="N229" s="229">
        <v>0</v>
      </c>
      <c r="O229" s="229">
        <f>ROUND(E229*N229,2)</f>
        <v>0</v>
      </c>
      <c r="P229" s="229">
        <v>0</v>
      </c>
      <c r="Q229" s="229">
        <f>ROUND(E229*P229,2)</f>
        <v>0</v>
      </c>
      <c r="R229" s="230" t="s">
        <v>654</v>
      </c>
      <c r="S229" s="230" t="s">
        <v>397</v>
      </c>
      <c r="T229" s="230" t="s">
        <v>280</v>
      </c>
      <c r="U229" s="230">
        <v>0</v>
      </c>
      <c r="V229" s="230">
        <f>ROUND(E229*U229,2)</f>
        <v>0</v>
      </c>
      <c r="W229" s="230"/>
      <c r="X229" s="230" t="s">
        <v>387</v>
      </c>
      <c r="Y229" s="210"/>
      <c r="Z229" s="210"/>
      <c r="AA229" s="210"/>
      <c r="AB229" s="210"/>
      <c r="AC229" s="210"/>
      <c r="AD229" s="210"/>
      <c r="AE229" s="210"/>
      <c r="AF229" s="210"/>
      <c r="AG229" s="210" t="s">
        <v>388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47">
        <v>156</v>
      </c>
      <c r="B230" s="248" t="s">
        <v>751</v>
      </c>
      <c r="C230" s="255" t="s">
        <v>752</v>
      </c>
      <c r="D230" s="249" t="s">
        <v>386</v>
      </c>
      <c r="E230" s="250">
        <v>29</v>
      </c>
      <c r="F230" s="251"/>
      <c r="G230" s="252">
        <f>ROUND(E230*F230,2)</f>
        <v>0</v>
      </c>
      <c r="H230" s="231"/>
      <c r="I230" s="230">
        <f>ROUND(E230*H230,2)</f>
        <v>0</v>
      </c>
      <c r="J230" s="231"/>
      <c r="K230" s="230">
        <f>ROUND(E230*J230,2)</f>
        <v>0</v>
      </c>
      <c r="L230" s="230">
        <v>21</v>
      </c>
      <c r="M230" s="230">
        <f>G230*(1+L230/100)</f>
        <v>0</v>
      </c>
      <c r="N230" s="229">
        <v>1.2999999999999999E-4</v>
      </c>
      <c r="O230" s="229">
        <f>ROUND(E230*N230,2)</f>
        <v>0</v>
      </c>
      <c r="P230" s="229">
        <v>0</v>
      </c>
      <c r="Q230" s="229">
        <f>ROUND(E230*P230,2)</f>
        <v>0</v>
      </c>
      <c r="R230" s="230" t="s">
        <v>654</v>
      </c>
      <c r="S230" s="230" t="s">
        <v>397</v>
      </c>
      <c r="T230" s="230" t="s">
        <v>280</v>
      </c>
      <c r="U230" s="230">
        <v>0</v>
      </c>
      <c r="V230" s="230">
        <f>ROUND(E230*U230,2)</f>
        <v>0</v>
      </c>
      <c r="W230" s="230"/>
      <c r="X230" s="230" t="s">
        <v>387</v>
      </c>
      <c r="Y230" s="210"/>
      <c r="Z230" s="210"/>
      <c r="AA230" s="210"/>
      <c r="AB230" s="210"/>
      <c r="AC230" s="210"/>
      <c r="AD230" s="210"/>
      <c r="AE230" s="210"/>
      <c r="AF230" s="210"/>
      <c r="AG230" s="210" t="s">
        <v>388</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47">
        <v>157</v>
      </c>
      <c r="B231" s="248" t="s">
        <v>753</v>
      </c>
      <c r="C231" s="255" t="s">
        <v>754</v>
      </c>
      <c r="D231" s="249" t="s">
        <v>386</v>
      </c>
      <c r="E231" s="250">
        <v>9</v>
      </c>
      <c r="F231" s="251"/>
      <c r="G231" s="252">
        <f>ROUND(E231*F231,2)</f>
        <v>0</v>
      </c>
      <c r="H231" s="231"/>
      <c r="I231" s="230">
        <f>ROUND(E231*H231,2)</f>
        <v>0</v>
      </c>
      <c r="J231" s="231"/>
      <c r="K231" s="230">
        <f>ROUND(E231*J231,2)</f>
        <v>0</v>
      </c>
      <c r="L231" s="230">
        <v>21</v>
      </c>
      <c r="M231" s="230">
        <f>G231*(1+L231/100)</f>
        <v>0</v>
      </c>
      <c r="N231" s="229">
        <v>0</v>
      </c>
      <c r="O231" s="229">
        <f>ROUND(E231*N231,2)</f>
        <v>0</v>
      </c>
      <c r="P231" s="229">
        <v>0</v>
      </c>
      <c r="Q231" s="229">
        <f>ROUND(E231*P231,2)</f>
        <v>0</v>
      </c>
      <c r="R231" s="230"/>
      <c r="S231" s="230" t="s">
        <v>279</v>
      </c>
      <c r="T231" s="230" t="s">
        <v>280</v>
      </c>
      <c r="U231" s="230">
        <v>0</v>
      </c>
      <c r="V231" s="230">
        <f>ROUND(E231*U231,2)</f>
        <v>0</v>
      </c>
      <c r="W231" s="230"/>
      <c r="X231" s="230" t="s">
        <v>281</v>
      </c>
      <c r="Y231" s="210"/>
      <c r="Z231" s="210"/>
      <c r="AA231" s="210"/>
      <c r="AB231" s="210"/>
      <c r="AC231" s="210"/>
      <c r="AD231" s="210"/>
      <c r="AE231" s="210"/>
      <c r="AF231" s="210"/>
      <c r="AG231" s="210" t="s">
        <v>330</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47">
        <v>158</v>
      </c>
      <c r="B232" s="248" t="s">
        <v>755</v>
      </c>
      <c r="C232" s="255" t="s">
        <v>756</v>
      </c>
      <c r="D232" s="249" t="s">
        <v>386</v>
      </c>
      <c r="E232" s="250">
        <v>9</v>
      </c>
      <c r="F232" s="251"/>
      <c r="G232" s="252">
        <f>ROUND(E232*F232,2)</f>
        <v>0</v>
      </c>
      <c r="H232" s="231"/>
      <c r="I232" s="230">
        <f>ROUND(E232*H232,2)</f>
        <v>0</v>
      </c>
      <c r="J232" s="231"/>
      <c r="K232" s="230">
        <f>ROUND(E232*J232,2)</f>
        <v>0</v>
      </c>
      <c r="L232" s="230">
        <v>21</v>
      </c>
      <c r="M232" s="230">
        <f>G232*(1+L232/100)</f>
        <v>0</v>
      </c>
      <c r="N232" s="229">
        <v>0</v>
      </c>
      <c r="O232" s="229">
        <f>ROUND(E232*N232,2)</f>
        <v>0</v>
      </c>
      <c r="P232" s="229">
        <v>0</v>
      </c>
      <c r="Q232" s="229">
        <f>ROUND(E232*P232,2)</f>
        <v>0</v>
      </c>
      <c r="R232" s="230"/>
      <c r="S232" s="230" t="s">
        <v>279</v>
      </c>
      <c r="T232" s="230" t="s">
        <v>280</v>
      </c>
      <c r="U232" s="230">
        <v>0</v>
      </c>
      <c r="V232" s="230">
        <f>ROUND(E232*U232,2)</f>
        <v>0</v>
      </c>
      <c r="W232" s="230"/>
      <c r="X232" s="230" t="s">
        <v>281</v>
      </c>
      <c r="Y232" s="210"/>
      <c r="Z232" s="210"/>
      <c r="AA232" s="210"/>
      <c r="AB232" s="210"/>
      <c r="AC232" s="210"/>
      <c r="AD232" s="210"/>
      <c r="AE232" s="210"/>
      <c r="AF232" s="210"/>
      <c r="AG232" s="210" t="s">
        <v>330</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ht="22.5" outlineLevel="1" x14ac:dyDescent="0.2">
      <c r="A233" s="247">
        <v>159</v>
      </c>
      <c r="B233" s="248" t="s">
        <v>757</v>
      </c>
      <c r="C233" s="255" t="s">
        <v>758</v>
      </c>
      <c r="D233" s="249" t="s">
        <v>386</v>
      </c>
      <c r="E233" s="250">
        <v>18</v>
      </c>
      <c r="F233" s="251"/>
      <c r="G233" s="252">
        <f>ROUND(E233*F233,2)</f>
        <v>0</v>
      </c>
      <c r="H233" s="231"/>
      <c r="I233" s="230">
        <f>ROUND(E233*H233,2)</f>
        <v>0</v>
      </c>
      <c r="J233" s="231"/>
      <c r="K233" s="230">
        <f>ROUND(E233*J233,2)</f>
        <v>0</v>
      </c>
      <c r="L233" s="230">
        <v>21</v>
      </c>
      <c r="M233" s="230">
        <f>G233*(1+L233/100)</f>
        <v>0</v>
      </c>
      <c r="N233" s="229">
        <v>0</v>
      </c>
      <c r="O233" s="229">
        <f>ROUND(E233*N233,2)</f>
        <v>0</v>
      </c>
      <c r="P233" s="229">
        <v>0</v>
      </c>
      <c r="Q233" s="229">
        <f>ROUND(E233*P233,2)</f>
        <v>0</v>
      </c>
      <c r="R233" s="230"/>
      <c r="S233" s="230" t="s">
        <v>279</v>
      </c>
      <c r="T233" s="230" t="s">
        <v>280</v>
      </c>
      <c r="U233" s="230">
        <v>0</v>
      </c>
      <c r="V233" s="230">
        <f>ROUND(E233*U233,2)</f>
        <v>0</v>
      </c>
      <c r="W233" s="230"/>
      <c r="X233" s="230" t="s">
        <v>281</v>
      </c>
      <c r="Y233" s="210"/>
      <c r="Z233" s="210"/>
      <c r="AA233" s="210"/>
      <c r="AB233" s="210"/>
      <c r="AC233" s="210"/>
      <c r="AD233" s="210"/>
      <c r="AE233" s="210"/>
      <c r="AF233" s="210"/>
      <c r="AG233" s="210" t="s">
        <v>330</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ht="22.5" outlineLevel="1" x14ac:dyDescent="0.2">
      <c r="A234" s="247">
        <v>160</v>
      </c>
      <c r="B234" s="248" t="s">
        <v>759</v>
      </c>
      <c r="C234" s="255" t="s">
        <v>760</v>
      </c>
      <c r="D234" s="249" t="s">
        <v>386</v>
      </c>
      <c r="E234" s="250">
        <v>2</v>
      </c>
      <c r="F234" s="251"/>
      <c r="G234" s="252">
        <f>ROUND(E234*F234,2)</f>
        <v>0</v>
      </c>
      <c r="H234" s="231"/>
      <c r="I234" s="230">
        <f>ROUND(E234*H234,2)</f>
        <v>0</v>
      </c>
      <c r="J234" s="231"/>
      <c r="K234" s="230">
        <f>ROUND(E234*J234,2)</f>
        <v>0</v>
      </c>
      <c r="L234" s="230">
        <v>21</v>
      </c>
      <c r="M234" s="230">
        <f>G234*(1+L234/100)</f>
        <v>0</v>
      </c>
      <c r="N234" s="229">
        <v>0</v>
      </c>
      <c r="O234" s="229">
        <f>ROUND(E234*N234,2)</f>
        <v>0</v>
      </c>
      <c r="P234" s="229">
        <v>0</v>
      </c>
      <c r="Q234" s="229">
        <f>ROUND(E234*P234,2)</f>
        <v>0</v>
      </c>
      <c r="R234" s="230"/>
      <c r="S234" s="230" t="s">
        <v>279</v>
      </c>
      <c r="T234" s="230" t="s">
        <v>280</v>
      </c>
      <c r="U234" s="230">
        <v>0</v>
      </c>
      <c r="V234" s="230">
        <f>ROUND(E234*U234,2)</f>
        <v>0</v>
      </c>
      <c r="W234" s="230"/>
      <c r="X234" s="230" t="s">
        <v>387</v>
      </c>
      <c r="Y234" s="210"/>
      <c r="Z234" s="210"/>
      <c r="AA234" s="210"/>
      <c r="AB234" s="210"/>
      <c r="AC234" s="210"/>
      <c r="AD234" s="210"/>
      <c r="AE234" s="210"/>
      <c r="AF234" s="210"/>
      <c r="AG234" s="210" t="s">
        <v>388</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22.5" outlineLevel="1" x14ac:dyDescent="0.2">
      <c r="A235" s="247">
        <v>161</v>
      </c>
      <c r="B235" s="248" t="s">
        <v>761</v>
      </c>
      <c r="C235" s="255" t="s">
        <v>762</v>
      </c>
      <c r="D235" s="249" t="s">
        <v>386</v>
      </c>
      <c r="E235" s="250">
        <v>1</v>
      </c>
      <c r="F235" s="251"/>
      <c r="G235" s="252">
        <f>ROUND(E235*F235,2)</f>
        <v>0</v>
      </c>
      <c r="H235" s="231"/>
      <c r="I235" s="230">
        <f>ROUND(E235*H235,2)</f>
        <v>0</v>
      </c>
      <c r="J235" s="231"/>
      <c r="K235" s="230">
        <f>ROUND(E235*J235,2)</f>
        <v>0</v>
      </c>
      <c r="L235" s="230">
        <v>21</v>
      </c>
      <c r="M235" s="230">
        <f>G235*(1+L235/100)</f>
        <v>0</v>
      </c>
      <c r="N235" s="229">
        <v>0</v>
      </c>
      <c r="O235" s="229">
        <f>ROUND(E235*N235,2)</f>
        <v>0</v>
      </c>
      <c r="P235" s="229">
        <v>0</v>
      </c>
      <c r="Q235" s="229">
        <f>ROUND(E235*P235,2)</f>
        <v>0</v>
      </c>
      <c r="R235" s="230"/>
      <c r="S235" s="230" t="s">
        <v>279</v>
      </c>
      <c r="T235" s="230" t="s">
        <v>280</v>
      </c>
      <c r="U235" s="230">
        <v>0</v>
      </c>
      <c r="V235" s="230">
        <f>ROUND(E235*U235,2)</f>
        <v>0</v>
      </c>
      <c r="W235" s="230"/>
      <c r="X235" s="230" t="s">
        <v>387</v>
      </c>
      <c r="Y235" s="210"/>
      <c r="Z235" s="210"/>
      <c r="AA235" s="210"/>
      <c r="AB235" s="210"/>
      <c r="AC235" s="210"/>
      <c r="AD235" s="210"/>
      <c r="AE235" s="210"/>
      <c r="AF235" s="210"/>
      <c r="AG235" s="210" t="s">
        <v>388</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ht="22.5" outlineLevel="1" x14ac:dyDescent="0.2">
      <c r="A236" s="247">
        <v>162</v>
      </c>
      <c r="B236" s="248" t="s">
        <v>763</v>
      </c>
      <c r="C236" s="255" t="s">
        <v>764</v>
      </c>
      <c r="D236" s="249" t="s">
        <v>386</v>
      </c>
      <c r="E236" s="250">
        <v>1</v>
      </c>
      <c r="F236" s="251"/>
      <c r="G236" s="252">
        <f>ROUND(E236*F236,2)</f>
        <v>0</v>
      </c>
      <c r="H236" s="231"/>
      <c r="I236" s="230">
        <f>ROUND(E236*H236,2)</f>
        <v>0</v>
      </c>
      <c r="J236" s="231"/>
      <c r="K236" s="230">
        <f>ROUND(E236*J236,2)</f>
        <v>0</v>
      </c>
      <c r="L236" s="230">
        <v>21</v>
      </c>
      <c r="M236" s="230">
        <f>G236*(1+L236/100)</f>
        <v>0</v>
      </c>
      <c r="N236" s="229">
        <v>0</v>
      </c>
      <c r="O236" s="229">
        <f>ROUND(E236*N236,2)</f>
        <v>0</v>
      </c>
      <c r="P236" s="229">
        <v>0</v>
      </c>
      <c r="Q236" s="229">
        <f>ROUND(E236*P236,2)</f>
        <v>0</v>
      </c>
      <c r="R236" s="230"/>
      <c r="S236" s="230" t="s">
        <v>279</v>
      </c>
      <c r="T236" s="230" t="s">
        <v>280</v>
      </c>
      <c r="U236" s="230">
        <v>0</v>
      </c>
      <c r="V236" s="230">
        <f>ROUND(E236*U236,2)</f>
        <v>0</v>
      </c>
      <c r="W236" s="230"/>
      <c r="X236" s="230" t="s">
        <v>387</v>
      </c>
      <c r="Y236" s="210"/>
      <c r="Z236" s="210"/>
      <c r="AA236" s="210"/>
      <c r="AB236" s="210"/>
      <c r="AC236" s="210"/>
      <c r="AD236" s="210"/>
      <c r="AE236" s="210"/>
      <c r="AF236" s="210"/>
      <c r="AG236" s="210" t="s">
        <v>388</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ht="22.5" outlineLevel="1" x14ac:dyDescent="0.2">
      <c r="A237" s="247">
        <v>163</v>
      </c>
      <c r="B237" s="248" t="s">
        <v>765</v>
      </c>
      <c r="C237" s="255" t="s">
        <v>766</v>
      </c>
      <c r="D237" s="249" t="s">
        <v>386</v>
      </c>
      <c r="E237" s="250">
        <v>3</v>
      </c>
      <c r="F237" s="251"/>
      <c r="G237" s="252">
        <f>ROUND(E237*F237,2)</f>
        <v>0</v>
      </c>
      <c r="H237" s="231"/>
      <c r="I237" s="230">
        <f>ROUND(E237*H237,2)</f>
        <v>0</v>
      </c>
      <c r="J237" s="231"/>
      <c r="K237" s="230">
        <f>ROUND(E237*J237,2)</f>
        <v>0</v>
      </c>
      <c r="L237" s="230">
        <v>21</v>
      </c>
      <c r="M237" s="230">
        <f>G237*(1+L237/100)</f>
        <v>0</v>
      </c>
      <c r="N237" s="229">
        <v>0</v>
      </c>
      <c r="O237" s="229">
        <f>ROUND(E237*N237,2)</f>
        <v>0</v>
      </c>
      <c r="P237" s="229">
        <v>0</v>
      </c>
      <c r="Q237" s="229">
        <f>ROUND(E237*P237,2)</f>
        <v>0</v>
      </c>
      <c r="R237" s="230"/>
      <c r="S237" s="230" t="s">
        <v>279</v>
      </c>
      <c r="T237" s="230" t="s">
        <v>280</v>
      </c>
      <c r="U237" s="230">
        <v>0</v>
      </c>
      <c r="V237" s="230">
        <f>ROUND(E237*U237,2)</f>
        <v>0</v>
      </c>
      <c r="W237" s="230"/>
      <c r="X237" s="230" t="s">
        <v>387</v>
      </c>
      <c r="Y237" s="210"/>
      <c r="Z237" s="210"/>
      <c r="AA237" s="210"/>
      <c r="AB237" s="210"/>
      <c r="AC237" s="210"/>
      <c r="AD237" s="210"/>
      <c r="AE237" s="210"/>
      <c r="AF237" s="210"/>
      <c r="AG237" s="210" t="s">
        <v>388</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ht="22.5" outlineLevel="1" x14ac:dyDescent="0.2">
      <c r="A238" s="247">
        <v>164</v>
      </c>
      <c r="B238" s="248" t="s">
        <v>767</v>
      </c>
      <c r="C238" s="255" t="s">
        <v>768</v>
      </c>
      <c r="D238" s="249" t="s">
        <v>386</v>
      </c>
      <c r="E238" s="250">
        <v>2</v>
      </c>
      <c r="F238" s="251"/>
      <c r="G238" s="252">
        <f>ROUND(E238*F238,2)</f>
        <v>0</v>
      </c>
      <c r="H238" s="231"/>
      <c r="I238" s="230">
        <f>ROUND(E238*H238,2)</f>
        <v>0</v>
      </c>
      <c r="J238" s="231"/>
      <c r="K238" s="230">
        <f>ROUND(E238*J238,2)</f>
        <v>0</v>
      </c>
      <c r="L238" s="230">
        <v>21</v>
      </c>
      <c r="M238" s="230">
        <f>G238*(1+L238/100)</f>
        <v>0</v>
      </c>
      <c r="N238" s="229">
        <v>0</v>
      </c>
      <c r="O238" s="229">
        <f>ROUND(E238*N238,2)</f>
        <v>0</v>
      </c>
      <c r="P238" s="229">
        <v>0</v>
      </c>
      <c r="Q238" s="229">
        <f>ROUND(E238*P238,2)</f>
        <v>0</v>
      </c>
      <c r="R238" s="230"/>
      <c r="S238" s="230" t="s">
        <v>279</v>
      </c>
      <c r="T238" s="230" t="s">
        <v>280</v>
      </c>
      <c r="U238" s="230">
        <v>0</v>
      </c>
      <c r="V238" s="230">
        <f>ROUND(E238*U238,2)</f>
        <v>0</v>
      </c>
      <c r="W238" s="230"/>
      <c r="X238" s="230" t="s">
        <v>387</v>
      </c>
      <c r="Y238" s="210"/>
      <c r="Z238" s="210"/>
      <c r="AA238" s="210"/>
      <c r="AB238" s="210"/>
      <c r="AC238" s="210"/>
      <c r="AD238" s="210"/>
      <c r="AE238" s="210"/>
      <c r="AF238" s="210"/>
      <c r="AG238" s="210" t="s">
        <v>388</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22.5" outlineLevel="1" x14ac:dyDescent="0.2">
      <c r="A239" s="247">
        <v>165</v>
      </c>
      <c r="B239" s="248" t="s">
        <v>769</v>
      </c>
      <c r="C239" s="255" t="s">
        <v>770</v>
      </c>
      <c r="D239" s="249" t="s">
        <v>386</v>
      </c>
      <c r="E239" s="250">
        <v>1</v>
      </c>
      <c r="F239" s="251"/>
      <c r="G239" s="252">
        <f>ROUND(E239*F239,2)</f>
        <v>0</v>
      </c>
      <c r="H239" s="231"/>
      <c r="I239" s="230">
        <f>ROUND(E239*H239,2)</f>
        <v>0</v>
      </c>
      <c r="J239" s="231"/>
      <c r="K239" s="230">
        <f>ROUND(E239*J239,2)</f>
        <v>0</v>
      </c>
      <c r="L239" s="230">
        <v>21</v>
      </c>
      <c r="M239" s="230">
        <f>G239*(1+L239/100)</f>
        <v>0</v>
      </c>
      <c r="N239" s="229">
        <v>0</v>
      </c>
      <c r="O239" s="229">
        <f>ROUND(E239*N239,2)</f>
        <v>0</v>
      </c>
      <c r="P239" s="229">
        <v>0</v>
      </c>
      <c r="Q239" s="229">
        <f>ROUND(E239*P239,2)</f>
        <v>0</v>
      </c>
      <c r="R239" s="230"/>
      <c r="S239" s="230" t="s">
        <v>279</v>
      </c>
      <c r="T239" s="230" t="s">
        <v>280</v>
      </c>
      <c r="U239" s="230">
        <v>0</v>
      </c>
      <c r="V239" s="230">
        <f>ROUND(E239*U239,2)</f>
        <v>0</v>
      </c>
      <c r="W239" s="230"/>
      <c r="X239" s="230" t="s">
        <v>387</v>
      </c>
      <c r="Y239" s="210"/>
      <c r="Z239" s="210"/>
      <c r="AA239" s="210"/>
      <c r="AB239" s="210"/>
      <c r="AC239" s="210"/>
      <c r="AD239" s="210"/>
      <c r="AE239" s="210"/>
      <c r="AF239" s="210"/>
      <c r="AG239" s="210" t="s">
        <v>388</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47">
        <v>166</v>
      </c>
      <c r="B240" s="248" t="s">
        <v>771</v>
      </c>
      <c r="C240" s="255" t="s">
        <v>772</v>
      </c>
      <c r="D240" s="249" t="s">
        <v>386</v>
      </c>
      <c r="E240" s="250">
        <v>10</v>
      </c>
      <c r="F240" s="251"/>
      <c r="G240" s="252">
        <f>ROUND(E240*F240,2)</f>
        <v>0</v>
      </c>
      <c r="H240" s="231"/>
      <c r="I240" s="230">
        <f>ROUND(E240*H240,2)</f>
        <v>0</v>
      </c>
      <c r="J240" s="231"/>
      <c r="K240" s="230">
        <f>ROUND(E240*J240,2)</f>
        <v>0</v>
      </c>
      <c r="L240" s="230">
        <v>21</v>
      </c>
      <c r="M240" s="230">
        <f>G240*(1+L240/100)</f>
        <v>0</v>
      </c>
      <c r="N240" s="229">
        <v>0</v>
      </c>
      <c r="O240" s="229">
        <f>ROUND(E240*N240,2)</f>
        <v>0</v>
      </c>
      <c r="P240" s="229">
        <v>0</v>
      </c>
      <c r="Q240" s="229">
        <f>ROUND(E240*P240,2)</f>
        <v>0</v>
      </c>
      <c r="R240" s="230"/>
      <c r="S240" s="230" t="s">
        <v>279</v>
      </c>
      <c r="T240" s="230" t="s">
        <v>280</v>
      </c>
      <c r="U240" s="230">
        <v>0</v>
      </c>
      <c r="V240" s="230">
        <f>ROUND(E240*U240,2)</f>
        <v>0</v>
      </c>
      <c r="W240" s="230"/>
      <c r="X240" s="230" t="s">
        <v>387</v>
      </c>
      <c r="Y240" s="210"/>
      <c r="Z240" s="210"/>
      <c r="AA240" s="210"/>
      <c r="AB240" s="210"/>
      <c r="AC240" s="210"/>
      <c r="AD240" s="210"/>
      <c r="AE240" s="210"/>
      <c r="AF240" s="210"/>
      <c r="AG240" s="210" t="s">
        <v>388</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47">
        <v>167</v>
      </c>
      <c r="B241" s="248" t="s">
        <v>773</v>
      </c>
      <c r="C241" s="255" t="s">
        <v>774</v>
      </c>
      <c r="D241" s="249" t="s">
        <v>386</v>
      </c>
      <c r="E241" s="250">
        <v>1</v>
      </c>
      <c r="F241" s="251"/>
      <c r="G241" s="252">
        <f>ROUND(E241*F241,2)</f>
        <v>0</v>
      </c>
      <c r="H241" s="231"/>
      <c r="I241" s="230">
        <f>ROUND(E241*H241,2)</f>
        <v>0</v>
      </c>
      <c r="J241" s="231"/>
      <c r="K241" s="230">
        <f>ROUND(E241*J241,2)</f>
        <v>0</v>
      </c>
      <c r="L241" s="230">
        <v>21</v>
      </c>
      <c r="M241" s="230">
        <f>G241*(1+L241/100)</f>
        <v>0</v>
      </c>
      <c r="N241" s="229">
        <v>0</v>
      </c>
      <c r="O241" s="229">
        <f>ROUND(E241*N241,2)</f>
        <v>0</v>
      </c>
      <c r="P241" s="229">
        <v>0</v>
      </c>
      <c r="Q241" s="229">
        <f>ROUND(E241*P241,2)</f>
        <v>0</v>
      </c>
      <c r="R241" s="230"/>
      <c r="S241" s="230" t="s">
        <v>279</v>
      </c>
      <c r="T241" s="230" t="s">
        <v>280</v>
      </c>
      <c r="U241" s="230">
        <v>0</v>
      </c>
      <c r="V241" s="230">
        <f>ROUND(E241*U241,2)</f>
        <v>0</v>
      </c>
      <c r="W241" s="230"/>
      <c r="X241" s="230" t="s">
        <v>387</v>
      </c>
      <c r="Y241" s="210"/>
      <c r="Z241" s="210"/>
      <c r="AA241" s="210"/>
      <c r="AB241" s="210"/>
      <c r="AC241" s="210"/>
      <c r="AD241" s="210"/>
      <c r="AE241" s="210"/>
      <c r="AF241" s="210"/>
      <c r="AG241" s="210" t="s">
        <v>388</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ht="22.5" outlineLevel="1" x14ac:dyDescent="0.2">
      <c r="A242" s="247">
        <v>168</v>
      </c>
      <c r="B242" s="248" t="s">
        <v>775</v>
      </c>
      <c r="C242" s="255" t="s">
        <v>776</v>
      </c>
      <c r="D242" s="249" t="s">
        <v>386</v>
      </c>
      <c r="E242" s="250">
        <v>3</v>
      </c>
      <c r="F242" s="251"/>
      <c r="G242" s="252">
        <f>ROUND(E242*F242,2)</f>
        <v>0</v>
      </c>
      <c r="H242" s="231"/>
      <c r="I242" s="230">
        <f>ROUND(E242*H242,2)</f>
        <v>0</v>
      </c>
      <c r="J242" s="231"/>
      <c r="K242" s="230">
        <f>ROUND(E242*J242,2)</f>
        <v>0</v>
      </c>
      <c r="L242" s="230">
        <v>21</v>
      </c>
      <c r="M242" s="230">
        <f>G242*(1+L242/100)</f>
        <v>0</v>
      </c>
      <c r="N242" s="229">
        <v>0</v>
      </c>
      <c r="O242" s="229">
        <f>ROUND(E242*N242,2)</f>
        <v>0</v>
      </c>
      <c r="P242" s="229">
        <v>0</v>
      </c>
      <c r="Q242" s="229">
        <f>ROUND(E242*P242,2)</f>
        <v>0</v>
      </c>
      <c r="R242" s="230"/>
      <c r="S242" s="230" t="s">
        <v>279</v>
      </c>
      <c r="T242" s="230" t="s">
        <v>280</v>
      </c>
      <c r="U242" s="230">
        <v>0</v>
      </c>
      <c r="V242" s="230">
        <f>ROUND(E242*U242,2)</f>
        <v>0</v>
      </c>
      <c r="W242" s="230"/>
      <c r="X242" s="230" t="s">
        <v>387</v>
      </c>
      <c r="Y242" s="210"/>
      <c r="Z242" s="210"/>
      <c r="AA242" s="210"/>
      <c r="AB242" s="210"/>
      <c r="AC242" s="210"/>
      <c r="AD242" s="210"/>
      <c r="AE242" s="210"/>
      <c r="AF242" s="210"/>
      <c r="AG242" s="210" t="s">
        <v>388</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ht="22.5" outlineLevel="1" x14ac:dyDescent="0.2">
      <c r="A243" s="247">
        <v>169</v>
      </c>
      <c r="B243" s="248" t="s">
        <v>777</v>
      </c>
      <c r="C243" s="255" t="s">
        <v>778</v>
      </c>
      <c r="D243" s="249" t="s">
        <v>386</v>
      </c>
      <c r="E243" s="250">
        <v>1</v>
      </c>
      <c r="F243" s="251"/>
      <c r="G243" s="252">
        <f>ROUND(E243*F243,2)</f>
        <v>0</v>
      </c>
      <c r="H243" s="231"/>
      <c r="I243" s="230">
        <f>ROUND(E243*H243,2)</f>
        <v>0</v>
      </c>
      <c r="J243" s="231"/>
      <c r="K243" s="230">
        <f>ROUND(E243*J243,2)</f>
        <v>0</v>
      </c>
      <c r="L243" s="230">
        <v>21</v>
      </c>
      <c r="M243" s="230">
        <f>G243*(1+L243/100)</f>
        <v>0</v>
      </c>
      <c r="N243" s="229">
        <v>0</v>
      </c>
      <c r="O243" s="229">
        <f>ROUND(E243*N243,2)</f>
        <v>0</v>
      </c>
      <c r="P243" s="229">
        <v>0</v>
      </c>
      <c r="Q243" s="229">
        <f>ROUND(E243*P243,2)</f>
        <v>0</v>
      </c>
      <c r="R243" s="230"/>
      <c r="S243" s="230" t="s">
        <v>279</v>
      </c>
      <c r="T243" s="230" t="s">
        <v>280</v>
      </c>
      <c r="U243" s="230">
        <v>0</v>
      </c>
      <c r="V243" s="230">
        <f>ROUND(E243*U243,2)</f>
        <v>0</v>
      </c>
      <c r="W243" s="230"/>
      <c r="X243" s="230" t="s">
        <v>387</v>
      </c>
      <c r="Y243" s="210"/>
      <c r="Z243" s="210"/>
      <c r="AA243" s="210"/>
      <c r="AB243" s="210"/>
      <c r="AC243" s="210"/>
      <c r="AD243" s="210"/>
      <c r="AE243" s="210"/>
      <c r="AF243" s="210"/>
      <c r="AG243" s="210" t="s">
        <v>388</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47">
        <v>170</v>
      </c>
      <c r="B244" s="248" t="s">
        <v>779</v>
      </c>
      <c r="C244" s="255" t="s">
        <v>780</v>
      </c>
      <c r="D244" s="249" t="s">
        <v>386</v>
      </c>
      <c r="E244" s="250">
        <v>4</v>
      </c>
      <c r="F244" s="251"/>
      <c r="G244" s="252">
        <f>ROUND(E244*F244,2)</f>
        <v>0</v>
      </c>
      <c r="H244" s="231"/>
      <c r="I244" s="230">
        <f>ROUND(E244*H244,2)</f>
        <v>0</v>
      </c>
      <c r="J244" s="231"/>
      <c r="K244" s="230">
        <f>ROUND(E244*J244,2)</f>
        <v>0</v>
      </c>
      <c r="L244" s="230">
        <v>21</v>
      </c>
      <c r="M244" s="230">
        <f>G244*(1+L244/100)</f>
        <v>0</v>
      </c>
      <c r="N244" s="229">
        <v>1E-4</v>
      </c>
      <c r="O244" s="229">
        <f>ROUND(E244*N244,2)</f>
        <v>0</v>
      </c>
      <c r="P244" s="229">
        <v>0</v>
      </c>
      <c r="Q244" s="229">
        <f>ROUND(E244*P244,2)</f>
        <v>0</v>
      </c>
      <c r="R244" s="230"/>
      <c r="S244" s="230" t="s">
        <v>279</v>
      </c>
      <c r="T244" s="230" t="s">
        <v>280</v>
      </c>
      <c r="U244" s="230">
        <v>0</v>
      </c>
      <c r="V244" s="230">
        <f>ROUND(E244*U244,2)</f>
        <v>0</v>
      </c>
      <c r="W244" s="230"/>
      <c r="X244" s="230" t="s">
        <v>281</v>
      </c>
      <c r="Y244" s="210"/>
      <c r="Z244" s="210"/>
      <c r="AA244" s="210"/>
      <c r="AB244" s="210"/>
      <c r="AC244" s="210"/>
      <c r="AD244" s="210"/>
      <c r="AE244" s="210"/>
      <c r="AF244" s="210"/>
      <c r="AG244" s="210" t="s">
        <v>330</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47">
        <v>171</v>
      </c>
      <c r="B245" s="248" t="s">
        <v>781</v>
      </c>
      <c r="C245" s="255" t="s">
        <v>782</v>
      </c>
      <c r="D245" s="249" t="s">
        <v>386</v>
      </c>
      <c r="E245" s="250">
        <v>11</v>
      </c>
      <c r="F245" s="251"/>
      <c r="G245" s="252">
        <f>ROUND(E245*F245,2)</f>
        <v>0</v>
      </c>
      <c r="H245" s="231"/>
      <c r="I245" s="230">
        <f>ROUND(E245*H245,2)</f>
        <v>0</v>
      </c>
      <c r="J245" s="231"/>
      <c r="K245" s="230">
        <f>ROUND(E245*J245,2)</f>
        <v>0</v>
      </c>
      <c r="L245" s="230">
        <v>21</v>
      </c>
      <c r="M245" s="230">
        <f>G245*(1+L245/100)</f>
        <v>0</v>
      </c>
      <c r="N245" s="229">
        <v>1.9000000000000001E-4</v>
      </c>
      <c r="O245" s="229">
        <f>ROUND(E245*N245,2)</f>
        <v>0</v>
      </c>
      <c r="P245" s="229">
        <v>0</v>
      </c>
      <c r="Q245" s="229">
        <f>ROUND(E245*P245,2)</f>
        <v>0</v>
      </c>
      <c r="R245" s="230"/>
      <c r="S245" s="230" t="s">
        <v>279</v>
      </c>
      <c r="T245" s="230" t="s">
        <v>280</v>
      </c>
      <c r="U245" s="230">
        <v>0</v>
      </c>
      <c r="V245" s="230">
        <f>ROUND(E245*U245,2)</f>
        <v>0</v>
      </c>
      <c r="W245" s="230"/>
      <c r="X245" s="230" t="s">
        <v>281</v>
      </c>
      <c r="Y245" s="210"/>
      <c r="Z245" s="210"/>
      <c r="AA245" s="210"/>
      <c r="AB245" s="210"/>
      <c r="AC245" s="210"/>
      <c r="AD245" s="210"/>
      <c r="AE245" s="210"/>
      <c r="AF245" s="210"/>
      <c r="AG245" s="210" t="s">
        <v>330</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47">
        <v>172</v>
      </c>
      <c r="B246" s="248" t="s">
        <v>783</v>
      </c>
      <c r="C246" s="255" t="s">
        <v>784</v>
      </c>
      <c r="D246" s="249" t="s">
        <v>386</v>
      </c>
      <c r="E246" s="250">
        <v>24</v>
      </c>
      <c r="F246" s="251"/>
      <c r="G246" s="252">
        <f>ROUND(E246*F246,2)</f>
        <v>0</v>
      </c>
      <c r="H246" s="231"/>
      <c r="I246" s="230">
        <f>ROUND(E246*H246,2)</f>
        <v>0</v>
      </c>
      <c r="J246" s="231"/>
      <c r="K246" s="230">
        <f>ROUND(E246*J246,2)</f>
        <v>0</v>
      </c>
      <c r="L246" s="230">
        <v>21</v>
      </c>
      <c r="M246" s="230">
        <f>G246*(1+L246/100)</f>
        <v>0</v>
      </c>
      <c r="N246" s="229">
        <v>0</v>
      </c>
      <c r="O246" s="229">
        <f>ROUND(E246*N246,2)</f>
        <v>0</v>
      </c>
      <c r="P246" s="229">
        <v>0</v>
      </c>
      <c r="Q246" s="229">
        <f>ROUND(E246*P246,2)</f>
        <v>0</v>
      </c>
      <c r="R246" s="230"/>
      <c r="S246" s="230" t="s">
        <v>279</v>
      </c>
      <c r="T246" s="230" t="s">
        <v>280</v>
      </c>
      <c r="U246" s="230">
        <v>0</v>
      </c>
      <c r="V246" s="230">
        <f>ROUND(E246*U246,2)</f>
        <v>0</v>
      </c>
      <c r="W246" s="230"/>
      <c r="X246" s="230" t="s">
        <v>281</v>
      </c>
      <c r="Y246" s="210"/>
      <c r="Z246" s="210"/>
      <c r="AA246" s="210"/>
      <c r="AB246" s="210"/>
      <c r="AC246" s="210"/>
      <c r="AD246" s="210"/>
      <c r="AE246" s="210"/>
      <c r="AF246" s="210"/>
      <c r="AG246" s="210" t="s">
        <v>330</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41">
        <v>173</v>
      </c>
      <c r="B247" s="242" t="s">
        <v>785</v>
      </c>
      <c r="C247" s="256" t="s">
        <v>786</v>
      </c>
      <c r="D247" s="243" t="s">
        <v>386</v>
      </c>
      <c r="E247" s="244">
        <v>26</v>
      </c>
      <c r="F247" s="245"/>
      <c r="G247" s="246">
        <f>ROUND(E247*F247,2)</f>
        <v>0</v>
      </c>
      <c r="H247" s="231"/>
      <c r="I247" s="230">
        <f>ROUND(E247*H247,2)</f>
        <v>0</v>
      </c>
      <c r="J247" s="231"/>
      <c r="K247" s="230">
        <f>ROUND(E247*J247,2)</f>
        <v>0</v>
      </c>
      <c r="L247" s="230">
        <v>21</v>
      </c>
      <c r="M247" s="230">
        <f>G247*(1+L247/100)</f>
        <v>0</v>
      </c>
      <c r="N247" s="229">
        <v>0</v>
      </c>
      <c r="O247" s="229">
        <f>ROUND(E247*N247,2)</f>
        <v>0</v>
      </c>
      <c r="P247" s="229">
        <v>0</v>
      </c>
      <c r="Q247" s="229">
        <f>ROUND(E247*P247,2)</f>
        <v>0</v>
      </c>
      <c r="R247" s="230"/>
      <c r="S247" s="230" t="s">
        <v>279</v>
      </c>
      <c r="T247" s="230" t="s">
        <v>280</v>
      </c>
      <c r="U247" s="230">
        <v>0</v>
      </c>
      <c r="V247" s="230">
        <f>ROUND(E247*U247,2)</f>
        <v>0</v>
      </c>
      <c r="W247" s="230"/>
      <c r="X247" s="230" t="s">
        <v>281</v>
      </c>
      <c r="Y247" s="210"/>
      <c r="Z247" s="210"/>
      <c r="AA247" s="210"/>
      <c r="AB247" s="210"/>
      <c r="AC247" s="210"/>
      <c r="AD247" s="210"/>
      <c r="AE247" s="210"/>
      <c r="AF247" s="210"/>
      <c r="AG247" s="210" t="s">
        <v>330</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27"/>
      <c r="B248" s="228"/>
      <c r="C248" s="257" t="s">
        <v>787</v>
      </c>
      <c r="D248" s="253"/>
      <c r="E248" s="253"/>
      <c r="F248" s="253"/>
      <c r="G248" s="253"/>
      <c r="H248" s="230"/>
      <c r="I248" s="230"/>
      <c r="J248" s="230"/>
      <c r="K248" s="230"/>
      <c r="L248" s="230"/>
      <c r="M248" s="230"/>
      <c r="N248" s="229"/>
      <c r="O248" s="229"/>
      <c r="P248" s="229"/>
      <c r="Q248" s="229"/>
      <c r="R248" s="230"/>
      <c r="S248" s="230"/>
      <c r="T248" s="230"/>
      <c r="U248" s="230"/>
      <c r="V248" s="230"/>
      <c r="W248" s="230"/>
      <c r="X248" s="230"/>
      <c r="Y248" s="210"/>
      <c r="Z248" s="210"/>
      <c r="AA248" s="210"/>
      <c r="AB248" s="210"/>
      <c r="AC248" s="210"/>
      <c r="AD248" s="210"/>
      <c r="AE248" s="210"/>
      <c r="AF248" s="210"/>
      <c r="AG248" s="210" t="s">
        <v>294</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47">
        <v>174</v>
      </c>
      <c r="B249" s="248" t="s">
        <v>788</v>
      </c>
      <c r="C249" s="255" t="s">
        <v>789</v>
      </c>
      <c r="D249" s="249" t="s">
        <v>386</v>
      </c>
      <c r="E249" s="250">
        <v>5</v>
      </c>
      <c r="F249" s="251"/>
      <c r="G249" s="252">
        <f>ROUND(E249*F249,2)</f>
        <v>0</v>
      </c>
      <c r="H249" s="231"/>
      <c r="I249" s="230">
        <f>ROUND(E249*H249,2)</f>
        <v>0</v>
      </c>
      <c r="J249" s="231"/>
      <c r="K249" s="230">
        <f>ROUND(E249*J249,2)</f>
        <v>0</v>
      </c>
      <c r="L249" s="230">
        <v>21</v>
      </c>
      <c r="M249" s="230">
        <f>G249*(1+L249/100)</f>
        <v>0</v>
      </c>
      <c r="N249" s="229">
        <v>0</v>
      </c>
      <c r="O249" s="229">
        <f>ROUND(E249*N249,2)</f>
        <v>0</v>
      </c>
      <c r="P249" s="229">
        <v>0</v>
      </c>
      <c r="Q249" s="229">
        <f>ROUND(E249*P249,2)</f>
        <v>0</v>
      </c>
      <c r="R249" s="230"/>
      <c r="S249" s="230" t="s">
        <v>279</v>
      </c>
      <c r="T249" s="230" t="s">
        <v>280</v>
      </c>
      <c r="U249" s="230">
        <v>0</v>
      </c>
      <c r="V249" s="230">
        <f>ROUND(E249*U249,2)</f>
        <v>0</v>
      </c>
      <c r="W249" s="230"/>
      <c r="X249" s="230" t="s">
        <v>281</v>
      </c>
      <c r="Y249" s="210"/>
      <c r="Z249" s="210"/>
      <c r="AA249" s="210"/>
      <c r="AB249" s="210"/>
      <c r="AC249" s="210"/>
      <c r="AD249" s="210"/>
      <c r="AE249" s="210"/>
      <c r="AF249" s="210"/>
      <c r="AG249" s="210" t="s">
        <v>330</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47">
        <v>175</v>
      </c>
      <c r="B250" s="248" t="s">
        <v>790</v>
      </c>
      <c r="C250" s="255" t="s">
        <v>791</v>
      </c>
      <c r="D250" s="249" t="s">
        <v>386</v>
      </c>
      <c r="E250" s="250">
        <v>13</v>
      </c>
      <c r="F250" s="251"/>
      <c r="G250" s="252">
        <f>ROUND(E250*F250,2)</f>
        <v>0</v>
      </c>
      <c r="H250" s="231"/>
      <c r="I250" s="230">
        <f>ROUND(E250*H250,2)</f>
        <v>0</v>
      </c>
      <c r="J250" s="231"/>
      <c r="K250" s="230">
        <f>ROUND(E250*J250,2)</f>
        <v>0</v>
      </c>
      <c r="L250" s="230">
        <v>21</v>
      </c>
      <c r="M250" s="230">
        <f>G250*(1+L250/100)</f>
        <v>0</v>
      </c>
      <c r="N250" s="229">
        <v>0</v>
      </c>
      <c r="O250" s="229">
        <f>ROUND(E250*N250,2)</f>
        <v>0</v>
      </c>
      <c r="P250" s="229">
        <v>0</v>
      </c>
      <c r="Q250" s="229">
        <f>ROUND(E250*P250,2)</f>
        <v>0</v>
      </c>
      <c r="R250" s="230"/>
      <c r="S250" s="230" t="s">
        <v>279</v>
      </c>
      <c r="T250" s="230" t="s">
        <v>280</v>
      </c>
      <c r="U250" s="230">
        <v>0</v>
      </c>
      <c r="V250" s="230">
        <f>ROUND(E250*U250,2)</f>
        <v>0</v>
      </c>
      <c r="W250" s="230"/>
      <c r="X250" s="230" t="s">
        <v>281</v>
      </c>
      <c r="Y250" s="210"/>
      <c r="Z250" s="210"/>
      <c r="AA250" s="210"/>
      <c r="AB250" s="210"/>
      <c r="AC250" s="210"/>
      <c r="AD250" s="210"/>
      <c r="AE250" s="210"/>
      <c r="AF250" s="210"/>
      <c r="AG250" s="210" t="s">
        <v>330</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47">
        <v>176</v>
      </c>
      <c r="B251" s="248" t="s">
        <v>792</v>
      </c>
      <c r="C251" s="255" t="s">
        <v>793</v>
      </c>
      <c r="D251" s="249" t="s">
        <v>386</v>
      </c>
      <c r="E251" s="250">
        <v>8</v>
      </c>
      <c r="F251" s="251"/>
      <c r="G251" s="252">
        <f>ROUND(E251*F251,2)</f>
        <v>0</v>
      </c>
      <c r="H251" s="231"/>
      <c r="I251" s="230">
        <f>ROUND(E251*H251,2)</f>
        <v>0</v>
      </c>
      <c r="J251" s="231"/>
      <c r="K251" s="230">
        <f>ROUND(E251*J251,2)</f>
        <v>0</v>
      </c>
      <c r="L251" s="230">
        <v>21</v>
      </c>
      <c r="M251" s="230">
        <f>G251*(1+L251/100)</f>
        <v>0</v>
      </c>
      <c r="N251" s="229">
        <v>0</v>
      </c>
      <c r="O251" s="229">
        <f>ROUND(E251*N251,2)</f>
        <v>0</v>
      </c>
      <c r="P251" s="229">
        <v>0</v>
      </c>
      <c r="Q251" s="229">
        <f>ROUND(E251*P251,2)</f>
        <v>0</v>
      </c>
      <c r="R251" s="230"/>
      <c r="S251" s="230" t="s">
        <v>279</v>
      </c>
      <c r="T251" s="230" t="s">
        <v>280</v>
      </c>
      <c r="U251" s="230">
        <v>0</v>
      </c>
      <c r="V251" s="230">
        <f>ROUND(E251*U251,2)</f>
        <v>0</v>
      </c>
      <c r="W251" s="230"/>
      <c r="X251" s="230" t="s">
        <v>281</v>
      </c>
      <c r="Y251" s="210"/>
      <c r="Z251" s="210"/>
      <c r="AA251" s="210"/>
      <c r="AB251" s="210"/>
      <c r="AC251" s="210"/>
      <c r="AD251" s="210"/>
      <c r="AE251" s="210"/>
      <c r="AF251" s="210"/>
      <c r="AG251" s="210" t="s">
        <v>330</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47">
        <v>177</v>
      </c>
      <c r="B252" s="248" t="s">
        <v>794</v>
      </c>
      <c r="C252" s="255" t="s">
        <v>795</v>
      </c>
      <c r="D252" s="249" t="s">
        <v>386</v>
      </c>
      <c r="E252" s="250">
        <v>1</v>
      </c>
      <c r="F252" s="251"/>
      <c r="G252" s="252">
        <f>ROUND(E252*F252,2)</f>
        <v>0</v>
      </c>
      <c r="H252" s="231"/>
      <c r="I252" s="230">
        <f>ROUND(E252*H252,2)</f>
        <v>0</v>
      </c>
      <c r="J252" s="231"/>
      <c r="K252" s="230">
        <f>ROUND(E252*J252,2)</f>
        <v>0</v>
      </c>
      <c r="L252" s="230">
        <v>21</v>
      </c>
      <c r="M252" s="230">
        <f>G252*(1+L252/100)</f>
        <v>0</v>
      </c>
      <c r="N252" s="229">
        <v>0</v>
      </c>
      <c r="O252" s="229">
        <f>ROUND(E252*N252,2)</f>
        <v>0</v>
      </c>
      <c r="P252" s="229">
        <v>0</v>
      </c>
      <c r="Q252" s="229">
        <f>ROUND(E252*P252,2)</f>
        <v>0</v>
      </c>
      <c r="R252" s="230"/>
      <c r="S252" s="230" t="s">
        <v>279</v>
      </c>
      <c r="T252" s="230" t="s">
        <v>280</v>
      </c>
      <c r="U252" s="230">
        <v>0</v>
      </c>
      <c r="V252" s="230">
        <f>ROUND(E252*U252,2)</f>
        <v>0</v>
      </c>
      <c r="W252" s="230"/>
      <c r="X252" s="230" t="s">
        <v>281</v>
      </c>
      <c r="Y252" s="210"/>
      <c r="Z252" s="210"/>
      <c r="AA252" s="210"/>
      <c r="AB252" s="210"/>
      <c r="AC252" s="210"/>
      <c r="AD252" s="210"/>
      <c r="AE252" s="210"/>
      <c r="AF252" s="210"/>
      <c r="AG252" s="210" t="s">
        <v>330</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47">
        <v>178</v>
      </c>
      <c r="B253" s="248" t="s">
        <v>796</v>
      </c>
      <c r="C253" s="255" t="s">
        <v>797</v>
      </c>
      <c r="D253" s="249" t="s">
        <v>386</v>
      </c>
      <c r="E253" s="250">
        <v>2</v>
      </c>
      <c r="F253" s="251"/>
      <c r="G253" s="252">
        <f>ROUND(E253*F253,2)</f>
        <v>0</v>
      </c>
      <c r="H253" s="231"/>
      <c r="I253" s="230">
        <f>ROUND(E253*H253,2)</f>
        <v>0</v>
      </c>
      <c r="J253" s="231"/>
      <c r="K253" s="230">
        <f>ROUND(E253*J253,2)</f>
        <v>0</v>
      </c>
      <c r="L253" s="230">
        <v>21</v>
      </c>
      <c r="M253" s="230">
        <f>G253*(1+L253/100)</f>
        <v>0</v>
      </c>
      <c r="N253" s="229">
        <v>0</v>
      </c>
      <c r="O253" s="229">
        <f>ROUND(E253*N253,2)</f>
        <v>0</v>
      </c>
      <c r="P253" s="229">
        <v>0</v>
      </c>
      <c r="Q253" s="229">
        <f>ROUND(E253*P253,2)</f>
        <v>0</v>
      </c>
      <c r="R253" s="230"/>
      <c r="S253" s="230" t="s">
        <v>279</v>
      </c>
      <c r="T253" s="230" t="s">
        <v>280</v>
      </c>
      <c r="U253" s="230">
        <v>0</v>
      </c>
      <c r="V253" s="230">
        <f>ROUND(E253*U253,2)</f>
        <v>0</v>
      </c>
      <c r="W253" s="230"/>
      <c r="X253" s="230" t="s">
        <v>281</v>
      </c>
      <c r="Y253" s="210"/>
      <c r="Z253" s="210"/>
      <c r="AA253" s="210"/>
      <c r="AB253" s="210"/>
      <c r="AC253" s="210"/>
      <c r="AD253" s="210"/>
      <c r="AE253" s="210"/>
      <c r="AF253" s="210"/>
      <c r="AG253" s="210" t="s">
        <v>330</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47">
        <v>179</v>
      </c>
      <c r="B254" s="248" t="s">
        <v>798</v>
      </c>
      <c r="C254" s="255" t="s">
        <v>799</v>
      </c>
      <c r="D254" s="249" t="s">
        <v>386</v>
      </c>
      <c r="E254" s="250">
        <v>2</v>
      </c>
      <c r="F254" s="251"/>
      <c r="G254" s="252">
        <f>ROUND(E254*F254,2)</f>
        <v>0</v>
      </c>
      <c r="H254" s="231"/>
      <c r="I254" s="230">
        <f>ROUND(E254*H254,2)</f>
        <v>0</v>
      </c>
      <c r="J254" s="231"/>
      <c r="K254" s="230">
        <f>ROUND(E254*J254,2)</f>
        <v>0</v>
      </c>
      <c r="L254" s="230">
        <v>21</v>
      </c>
      <c r="M254" s="230">
        <f>G254*(1+L254/100)</f>
        <v>0</v>
      </c>
      <c r="N254" s="229">
        <v>0</v>
      </c>
      <c r="O254" s="229">
        <f>ROUND(E254*N254,2)</f>
        <v>0</v>
      </c>
      <c r="P254" s="229">
        <v>0</v>
      </c>
      <c r="Q254" s="229">
        <f>ROUND(E254*P254,2)</f>
        <v>0</v>
      </c>
      <c r="R254" s="230"/>
      <c r="S254" s="230" t="s">
        <v>279</v>
      </c>
      <c r="T254" s="230" t="s">
        <v>280</v>
      </c>
      <c r="U254" s="230">
        <v>0</v>
      </c>
      <c r="V254" s="230">
        <f>ROUND(E254*U254,2)</f>
        <v>0</v>
      </c>
      <c r="W254" s="230"/>
      <c r="X254" s="230" t="s">
        <v>281</v>
      </c>
      <c r="Y254" s="210"/>
      <c r="Z254" s="210"/>
      <c r="AA254" s="210"/>
      <c r="AB254" s="210"/>
      <c r="AC254" s="210"/>
      <c r="AD254" s="210"/>
      <c r="AE254" s="210"/>
      <c r="AF254" s="210"/>
      <c r="AG254" s="210" t="s">
        <v>330</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47">
        <v>180</v>
      </c>
      <c r="B255" s="248" t="s">
        <v>800</v>
      </c>
      <c r="C255" s="255" t="s">
        <v>801</v>
      </c>
      <c r="D255" s="249" t="s">
        <v>386</v>
      </c>
      <c r="E255" s="250">
        <v>4</v>
      </c>
      <c r="F255" s="251"/>
      <c r="G255" s="252">
        <f>ROUND(E255*F255,2)</f>
        <v>0</v>
      </c>
      <c r="H255" s="231"/>
      <c r="I255" s="230">
        <f>ROUND(E255*H255,2)</f>
        <v>0</v>
      </c>
      <c r="J255" s="231"/>
      <c r="K255" s="230">
        <f>ROUND(E255*J255,2)</f>
        <v>0</v>
      </c>
      <c r="L255" s="230">
        <v>21</v>
      </c>
      <c r="M255" s="230">
        <f>G255*(1+L255/100)</f>
        <v>0</v>
      </c>
      <c r="N255" s="229">
        <v>0</v>
      </c>
      <c r="O255" s="229">
        <f>ROUND(E255*N255,2)</f>
        <v>0</v>
      </c>
      <c r="P255" s="229">
        <v>0</v>
      </c>
      <c r="Q255" s="229">
        <f>ROUND(E255*P255,2)</f>
        <v>0</v>
      </c>
      <c r="R255" s="230"/>
      <c r="S255" s="230" t="s">
        <v>279</v>
      </c>
      <c r="T255" s="230" t="s">
        <v>280</v>
      </c>
      <c r="U255" s="230">
        <v>0</v>
      </c>
      <c r="V255" s="230">
        <f>ROUND(E255*U255,2)</f>
        <v>0</v>
      </c>
      <c r="W255" s="230"/>
      <c r="X255" s="230" t="s">
        <v>281</v>
      </c>
      <c r="Y255" s="210"/>
      <c r="Z255" s="210"/>
      <c r="AA255" s="210"/>
      <c r="AB255" s="210"/>
      <c r="AC255" s="210"/>
      <c r="AD255" s="210"/>
      <c r="AE255" s="210"/>
      <c r="AF255" s="210"/>
      <c r="AG255" s="210" t="s">
        <v>330</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ht="22.5" outlineLevel="1" x14ac:dyDescent="0.2">
      <c r="A256" s="247">
        <v>181</v>
      </c>
      <c r="B256" s="248" t="s">
        <v>802</v>
      </c>
      <c r="C256" s="255" t="s">
        <v>803</v>
      </c>
      <c r="D256" s="249" t="s">
        <v>386</v>
      </c>
      <c r="E256" s="250">
        <v>2</v>
      </c>
      <c r="F256" s="251"/>
      <c r="G256" s="252">
        <f>ROUND(E256*F256,2)</f>
        <v>0</v>
      </c>
      <c r="H256" s="231"/>
      <c r="I256" s="230">
        <f>ROUND(E256*H256,2)</f>
        <v>0</v>
      </c>
      <c r="J256" s="231"/>
      <c r="K256" s="230">
        <f>ROUND(E256*J256,2)</f>
        <v>0</v>
      </c>
      <c r="L256" s="230">
        <v>21</v>
      </c>
      <c r="M256" s="230">
        <f>G256*(1+L256/100)</f>
        <v>0</v>
      </c>
      <c r="N256" s="229">
        <v>0</v>
      </c>
      <c r="O256" s="229">
        <f>ROUND(E256*N256,2)</f>
        <v>0</v>
      </c>
      <c r="P256" s="229">
        <v>0</v>
      </c>
      <c r="Q256" s="229">
        <f>ROUND(E256*P256,2)</f>
        <v>0</v>
      </c>
      <c r="R256" s="230"/>
      <c r="S256" s="230" t="s">
        <v>279</v>
      </c>
      <c r="T256" s="230" t="s">
        <v>280</v>
      </c>
      <c r="U256" s="230">
        <v>0</v>
      </c>
      <c r="V256" s="230">
        <f>ROUND(E256*U256,2)</f>
        <v>0</v>
      </c>
      <c r="W256" s="230"/>
      <c r="X256" s="230" t="s">
        <v>281</v>
      </c>
      <c r="Y256" s="210"/>
      <c r="Z256" s="210"/>
      <c r="AA256" s="210"/>
      <c r="AB256" s="210"/>
      <c r="AC256" s="210"/>
      <c r="AD256" s="210"/>
      <c r="AE256" s="210"/>
      <c r="AF256" s="210"/>
      <c r="AG256" s="210" t="s">
        <v>330</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ht="33.75" outlineLevel="1" x14ac:dyDescent="0.2">
      <c r="A257" s="247">
        <v>182</v>
      </c>
      <c r="B257" s="248" t="s">
        <v>804</v>
      </c>
      <c r="C257" s="255" t="s">
        <v>805</v>
      </c>
      <c r="D257" s="249" t="s">
        <v>386</v>
      </c>
      <c r="E257" s="250">
        <v>1</v>
      </c>
      <c r="F257" s="251"/>
      <c r="G257" s="252">
        <f>ROUND(E257*F257,2)</f>
        <v>0</v>
      </c>
      <c r="H257" s="231"/>
      <c r="I257" s="230">
        <f>ROUND(E257*H257,2)</f>
        <v>0</v>
      </c>
      <c r="J257" s="231"/>
      <c r="K257" s="230">
        <f>ROUND(E257*J257,2)</f>
        <v>0</v>
      </c>
      <c r="L257" s="230">
        <v>21</v>
      </c>
      <c r="M257" s="230">
        <f>G257*(1+L257/100)</f>
        <v>0</v>
      </c>
      <c r="N257" s="229">
        <v>0</v>
      </c>
      <c r="O257" s="229">
        <f>ROUND(E257*N257,2)</f>
        <v>0</v>
      </c>
      <c r="P257" s="229">
        <v>0</v>
      </c>
      <c r="Q257" s="229">
        <f>ROUND(E257*P257,2)</f>
        <v>0</v>
      </c>
      <c r="R257" s="230"/>
      <c r="S257" s="230" t="s">
        <v>279</v>
      </c>
      <c r="T257" s="230" t="s">
        <v>280</v>
      </c>
      <c r="U257" s="230">
        <v>0</v>
      </c>
      <c r="V257" s="230">
        <f>ROUND(E257*U257,2)</f>
        <v>0</v>
      </c>
      <c r="W257" s="230"/>
      <c r="X257" s="230" t="s">
        <v>281</v>
      </c>
      <c r="Y257" s="210"/>
      <c r="Z257" s="210"/>
      <c r="AA257" s="210"/>
      <c r="AB257" s="210"/>
      <c r="AC257" s="210"/>
      <c r="AD257" s="210"/>
      <c r="AE257" s="210"/>
      <c r="AF257" s="210"/>
      <c r="AG257" s="210" t="s">
        <v>330</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ht="33.75" outlineLevel="1" x14ac:dyDescent="0.2">
      <c r="A258" s="247">
        <v>183</v>
      </c>
      <c r="B258" s="248" t="s">
        <v>806</v>
      </c>
      <c r="C258" s="255" t="s">
        <v>807</v>
      </c>
      <c r="D258" s="249" t="s">
        <v>386</v>
      </c>
      <c r="E258" s="250">
        <v>1</v>
      </c>
      <c r="F258" s="251"/>
      <c r="G258" s="252">
        <f>ROUND(E258*F258,2)</f>
        <v>0</v>
      </c>
      <c r="H258" s="231"/>
      <c r="I258" s="230">
        <f>ROUND(E258*H258,2)</f>
        <v>0</v>
      </c>
      <c r="J258" s="231"/>
      <c r="K258" s="230">
        <f>ROUND(E258*J258,2)</f>
        <v>0</v>
      </c>
      <c r="L258" s="230">
        <v>21</v>
      </c>
      <c r="M258" s="230">
        <f>G258*(1+L258/100)</f>
        <v>0</v>
      </c>
      <c r="N258" s="229">
        <v>0</v>
      </c>
      <c r="O258" s="229">
        <f>ROUND(E258*N258,2)</f>
        <v>0</v>
      </c>
      <c r="P258" s="229">
        <v>0</v>
      </c>
      <c r="Q258" s="229">
        <f>ROUND(E258*P258,2)</f>
        <v>0</v>
      </c>
      <c r="R258" s="230"/>
      <c r="S258" s="230" t="s">
        <v>279</v>
      </c>
      <c r="T258" s="230" t="s">
        <v>280</v>
      </c>
      <c r="U258" s="230">
        <v>0</v>
      </c>
      <c r="V258" s="230">
        <f>ROUND(E258*U258,2)</f>
        <v>0</v>
      </c>
      <c r="W258" s="230"/>
      <c r="X258" s="230" t="s">
        <v>281</v>
      </c>
      <c r="Y258" s="210"/>
      <c r="Z258" s="210"/>
      <c r="AA258" s="210"/>
      <c r="AB258" s="210"/>
      <c r="AC258" s="210"/>
      <c r="AD258" s="210"/>
      <c r="AE258" s="210"/>
      <c r="AF258" s="210"/>
      <c r="AG258" s="210" t="s">
        <v>330</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33.75" outlineLevel="1" x14ac:dyDescent="0.2">
      <c r="A259" s="247">
        <v>184</v>
      </c>
      <c r="B259" s="248" t="s">
        <v>808</v>
      </c>
      <c r="C259" s="255" t="s">
        <v>809</v>
      </c>
      <c r="D259" s="249" t="s">
        <v>386</v>
      </c>
      <c r="E259" s="250">
        <v>2</v>
      </c>
      <c r="F259" s="251"/>
      <c r="G259" s="252">
        <f>ROUND(E259*F259,2)</f>
        <v>0</v>
      </c>
      <c r="H259" s="231"/>
      <c r="I259" s="230">
        <f>ROUND(E259*H259,2)</f>
        <v>0</v>
      </c>
      <c r="J259" s="231"/>
      <c r="K259" s="230">
        <f>ROUND(E259*J259,2)</f>
        <v>0</v>
      </c>
      <c r="L259" s="230">
        <v>21</v>
      </c>
      <c r="M259" s="230">
        <f>G259*(1+L259/100)</f>
        <v>0</v>
      </c>
      <c r="N259" s="229">
        <v>0</v>
      </c>
      <c r="O259" s="229">
        <f>ROUND(E259*N259,2)</f>
        <v>0</v>
      </c>
      <c r="P259" s="229">
        <v>0</v>
      </c>
      <c r="Q259" s="229">
        <f>ROUND(E259*P259,2)</f>
        <v>0</v>
      </c>
      <c r="R259" s="230"/>
      <c r="S259" s="230" t="s">
        <v>279</v>
      </c>
      <c r="T259" s="230" t="s">
        <v>280</v>
      </c>
      <c r="U259" s="230">
        <v>0</v>
      </c>
      <c r="V259" s="230">
        <f>ROUND(E259*U259,2)</f>
        <v>0</v>
      </c>
      <c r="W259" s="230"/>
      <c r="X259" s="230" t="s">
        <v>281</v>
      </c>
      <c r="Y259" s="210"/>
      <c r="Z259" s="210"/>
      <c r="AA259" s="210"/>
      <c r="AB259" s="210"/>
      <c r="AC259" s="210"/>
      <c r="AD259" s="210"/>
      <c r="AE259" s="210"/>
      <c r="AF259" s="210"/>
      <c r="AG259" s="210" t="s">
        <v>330</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33.75" outlineLevel="1" x14ac:dyDescent="0.2">
      <c r="A260" s="247">
        <v>185</v>
      </c>
      <c r="B260" s="248" t="s">
        <v>810</v>
      </c>
      <c r="C260" s="255" t="s">
        <v>811</v>
      </c>
      <c r="D260" s="249" t="s">
        <v>386</v>
      </c>
      <c r="E260" s="250">
        <v>1</v>
      </c>
      <c r="F260" s="251"/>
      <c r="G260" s="252">
        <f>ROUND(E260*F260,2)</f>
        <v>0</v>
      </c>
      <c r="H260" s="231"/>
      <c r="I260" s="230">
        <f>ROUND(E260*H260,2)</f>
        <v>0</v>
      </c>
      <c r="J260" s="231"/>
      <c r="K260" s="230">
        <f>ROUND(E260*J260,2)</f>
        <v>0</v>
      </c>
      <c r="L260" s="230">
        <v>21</v>
      </c>
      <c r="M260" s="230">
        <f>G260*(1+L260/100)</f>
        <v>0</v>
      </c>
      <c r="N260" s="229">
        <v>0</v>
      </c>
      <c r="O260" s="229">
        <f>ROUND(E260*N260,2)</f>
        <v>0</v>
      </c>
      <c r="P260" s="229">
        <v>0</v>
      </c>
      <c r="Q260" s="229">
        <f>ROUND(E260*P260,2)</f>
        <v>0</v>
      </c>
      <c r="R260" s="230"/>
      <c r="S260" s="230" t="s">
        <v>279</v>
      </c>
      <c r="T260" s="230" t="s">
        <v>280</v>
      </c>
      <c r="U260" s="230">
        <v>0</v>
      </c>
      <c r="V260" s="230">
        <f>ROUND(E260*U260,2)</f>
        <v>0</v>
      </c>
      <c r="W260" s="230"/>
      <c r="X260" s="230" t="s">
        <v>281</v>
      </c>
      <c r="Y260" s="210"/>
      <c r="Z260" s="210"/>
      <c r="AA260" s="210"/>
      <c r="AB260" s="210"/>
      <c r="AC260" s="210"/>
      <c r="AD260" s="210"/>
      <c r="AE260" s="210"/>
      <c r="AF260" s="210"/>
      <c r="AG260" s="210" t="s">
        <v>330</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41">
        <v>186</v>
      </c>
      <c r="B261" s="242" t="s">
        <v>812</v>
      </c>
      <c r="C261" s="256" t="s">
        <v>813</v>
      </c>
      <c r="D261" s="243" t="s">
        <v>386</v>
      </c>
      <c r="E261" s="244">
        <v>3</v>
      </c>
      <c r="F261" s="245"/>
      <c r="G261" s="246">
        <f>ROUND(E261*F261,2)</f>
        <v>0</v>
      </c>
      <c r="H261" s="231"/>
      <c r="I261" s="230">
        <f>ROUND(E261*H261,2)</f>
        <v>0</v>
      </c>
      <c r="J261" s="231"/>
      <c r="K261" s="230">
        <f>ROUND(E261*J261,2)</f>
        <v>0</v>
      </c>
      <c r="L261" s="230">
        <v>21</v>
      </c>
      <c r="M261" s="230">
        <f>G261*(1+L261/100)</f>
        <v>0</v>
      </c>
      <c r="N261" s="229">
        <v>0</v>
      </c>
      <c r="O261" s="229">
        <f>ROUND(E261*N261,2)</f>
        <v>0</v>
      </c>
      <c r="P261" s="229">
        <v>0</v>
      </c>
      <c r="Q261" s="229">
        <f>ROUND(E261*P261,2)</f>
        <v>0</v>
      </c>
      <c r="R261" s="230"/>
      <c r="S261" s="230" t="s">
        <v>279</v>
      </c>
      <c r="T261" s="230" t="s">
        <v>280</v>
      </c>
      <c r="U261" s="230">
        <v>0</v>
      </c>
      <c r="V261" s="230">
        <f>ROUND(E261*U261,2)</f>
        <v>0</v>
      </c>
      <c r="W261" s="230"/>
      <c r="X261" s="230" t="s">
        <v>281</v>
      </c>
      <c r="Y261" s="210"/>
      <c r="Z261" s="210"/>
      <c r="AA261" s="210"/>
      <c r="AB261" s="210"/>
      <c r="AC261" s="210"/>
      <c r="AD261" s="210"/>
      <c r="AE261" s="210"/>
      <c r="AF261" s="210"/>
      <c r="AG261" s="210" t="s">
        <v>330</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27"/>
      <c r="B262" s="228"/>
      <c r="C262" s="257" t="s">
        <v>814</v>
      </c>
      <c r="D262" s="253"/>
      <c r="E262" s="253"/>
      <c r="F262" s="253"/>
      <c r="G262" s="253"/>
      <c r="H262" s="230"/>
      <c r="I262" s="230"/>
      <c r="J262" s="230"/>
      <c r="K262" s="230"/>
      <c r="L262" s="230"/>
      <c r="M262" s="230"/>
      <c r="N262" s="229"/>
      <c r="O262" s="229"/>
      <c r="P262" s="229"/>
      <c r="Q262" s="229"/>
      <c r="R262" s="230"/>
      <c r="S262" s="230"/>
      <c r="T262" s="230"/>
      <c r="U262" s="230"/>
      <c r="V262" s="230"/>
      <c r="W262" s="230"/>
      <c r="X262" s="230"/>
      <c r="Y262" s="210"/>
      <c r="Z262" s="210"/>
      <c r="AA262" s="210"/>
      <c r="AB262" s="210"/>
      <c r="AC262" s="210"/>
      <c r="AD262" s="210"/>
      <c r="AE262" s="210"/>
      <c r="AF262" s="210"/>
      <c r="AG262" s="210" t="s">
        <v>294</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41">
        <v>187</v>
      </c>
      <c r="B263" s="242" t="s">
        <v>815</v>
      </c>
      <c r="C263" s="256" t="s">
        <v>816</v>
      </c>
      <c r="D263" s="243" t="s">
        <v>386</v>
      </c>
      <c r="E263" s="244">
        <v>22</v>
      </c>
      <c r="F263" s="245"/>
      <c r="G263" s="246">
        <f>ROUND(E263*F263,2)</f>
        <v>0</v>
      </c>
      <c r="H263" s="231"/>
      <c r="I263" s="230">
        <f>ROUND(E263*H263,2)</f>
        <v>0</v>
      </c>
      <c r="J263" s="231"/>
      <c r="K263" s="230">
        <f>ROUND(E263*J263,2)</f>
        <v>0</v>
      </c>
      <c r="L263" s="230">
        <v>21</v>
      </c>
      <c r="M263" s="230">
        <f>G263*(1+L263/100)</f>
        <v>0</v>
      </c>
      <c r="N263" s="229">
        <v>0</v>
      </c>
      <c r="O263" s="229">
        <f>ROUND(E263*N263,2)</f>
        <v>0</v>
      </c>
      <c r="P263" s="229">
        <v>0</v>
      </c>
      <c r="Q263" s="229">
        <f>ROUND(E263*P263,2)</f>
        <v>0</v>
      </c>
      <c r="R263" s="230"/>
      <c r="S263" s="230" t="s">
        <v>279</v>
      </c>
      <c r="T263" s="230" t="s">
        <v>280</v>
      </c>
      <c r="U263" s="230">
        <v>0</v>
      </c>
      <c r="V263" s="230">
        <f>ROUND(E263*U263,2)</f>
        <v>0</v>
      </c>
      <c r="W263" s="230"/>
      <c r="X263" s="230" t="s">
        <v>281</v>
      </c>
      <c r="Y263" s="210"/>
      <c r="Z263" s="210"/>
      <c r="AA263" s="210"/>
      <c r="AB263" s="210"/>
      <c r="AC263" s="210"/>
      <c r="AD263" s="210"/>
      <c r="AE263" s="210"/>
      <c r="AF263" s="210"/>
      <c r="AG263" s="210" t="s">
        <v>330</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27"/>
      <c r="B264" s="228"/>
      <c r="C264" s="257" t="s">
        <v>817</v>
      </c>
      <c r="D264" s="253"/>
      <c r="E264" s="253"/>
      <c r="F264" s="253"/>
      <c r="G264" s="253"/>
      <c r="H264" s="230"/>
      <c r="I264" s="230"/>
      <c r="J264" s="230"/>
      <c r="K264" s="230"/>
      <c r="L264" s="230"/>
      <c r="M264" s="230"/>
      <c r="N264" s="229"/>
      <c r="O264" s="229"/>
      <c r="P264" s="229"/>
      <c r="Q264" s="229"/>
      <c r="R264" s="230"/>
      <c r="S264" s="230"/>
      <c r="T264" s="230"/>
      <c r="U264" s="230"/>
      <c r="V264" s="230"/>
      <c r="W264" s="230"/>
      <c r="X264" s="230"/>
      <c r="Y264" s="210"/>
      <c r="Z264" s="210"/>
      <c r="AA264" s="210"/>
      <c r="AB264" s="210"/>
      <c r="AC264" s="210"/>
      <c r="AD264" s="210"/>
      <c r="AE264" s="210"/>
      <c r="AF264" s="210"/>
      <c r="AG264" s="210" t="s">
        <v>294</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33.75" outlineLevel="1" x14ac:dyDescent="0.2">
      <c r="A265" s="247">
        <v>188</v>
      </c>
      <c r="B265" s="248" t="s">
        <v>818</v>
      </c>
      <c r="C265" s="255" t="s">
        <v>819</v>
      </c>
      <c r="D265" s="249" t="s">
        <v>386</v>
      </c>
      <c r="E265" s="250">
        <v>2</v>
      </c>
      <c r="F265" s="251"/>
      <c r="G265" s="252">
        <f>ROUND(E265*F265,2)</f>
        <v>0</v>
      </c>
      <c r="H265" s="231"/>
      <c r="I265" s="230">
        <f>ROUND(E265*H265,2)</f>
        <v>0</v>
      </c>
      <c r="J265" s="231"/>
      <c r="K265" s="230">
        <f>ROUND(E265*J265,2)</f>
        <v>0</v>
      </c>
      <c r="L265" s="230">
        <v>21</v>
      </c>
      <c r="M265" s="230">
        <f>G265*(1+L265/100)</f>
        <v>0</v>
      </c>
      <c r="N265" s="229">
        <v>0</v>
      </c>
      <c r="O265" s="229">
        <f>ROUND(E265*N265,2)</f>
        <v>0</v>
      </c>
      <c r="P265" s="229">
        <v>0</v>
      </c>
      <c r="Q265" s="229">
        <f>ROUND(E265*P265,2)</f>
        <v>0</v>
      </c>
      <c r="R265" s="230"/>
      <c r="S265" s="230" t="s">
        <v>279</v>
      </c>
      <c r="T265" s="230" t="s">
        <v>820</v>
      </c>
      <c r="U265" s="230">
        <v>0</v>
      </c>
      <c r="V265" s="230">
        <f>ROUND(E265*U265,2)</f>
        <v>0</v>
      </c>
      <c r="W265" s="230"/>
      <c r="X265" s="230" t="s">
        <v>281</v>
      </c>
      <c r="Y265" s="210"/>
      <c r="Z265" s="210"/>
      <c r="AA265" s="210"/>
      <c r="AB265" s="210"/>
      <c r="AC265" s="210"/>
      <c r="AD265" s="210"/>
      <c r="AE265" s="210"/>
      <c r="AF265" s="210"/>
      <c r="AG265" s="210" t="s">
        <v>637</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41">
        <v>189</v>
      </c>
      <c r="B266" s="242" t="s">
        <v>821</v>
      </c>
      <c r="C266" s="256" t="s">
        <v>822</v>
      </c>
      <c r="D266" s="243" t="s">
        <v>386</v>
      </c>
      <c r="E266" s="244">
        <v>2</v>
      </c>
      <c r="F266" s="245"/>
      <c r="G266" s="246">
        <f>ROUND(E266*F266,2)</f>
        <v>0</v>
      </c>
      <c r="H266" s="231"/>
      <c r="I266" s="230">
        <f>ROUND(E266*H266,2)</f>
        <v>0</v>
      </c>
      <c r="J266" s="231"/>
      <c r="K266" s="230">
        <f>ROUND(E266*J266,2)</f>
        <v>0</v>
      </c>
      <c r="L266" s="230">
        <v>21</v>
      </c>
      <c r="M266" s="230">
        <f>G266*(1+L266/100)</f>
        <v>0</v>
      </c>
      <c r="N266" s="229">
        <v>0</v>
      </c>
      <c r="O266" s="229">
        <f>ROUND(E266*N266,2)</f>
        <v>0</v>
      </c>
      <c r="P266" s="229">
        <v>0</v>
      </c>
      <c r="Q266" s="229">
        <f>ROUND(E266*P266,2)</f>
        <v>0</v>
      </c>
      <c r="R266" s="230"/>
      <c r="S266" s="230" t="s">
        <v>279</v>
      </c>
      <c r="T266" s="230" t="s">
        <v>280</v>
      </c>
      <c r="U266" s="230">
        <v>0</v>
      </c>
      <c r="V266" s="230">
        <f>ROUND(E266*U266,2)</f>
        <v>0</v>
      </c>
      <c r="W266" s="230"/>
      <c r="X266" s="230" t="s">
        <v>281</v>
      </c>
      <c r="Y266" s="210"/>
      <c r="Z266" s="210"/>
      <c r="AA266" s="210"/>
      <c r="AB266" s="210"/>
      <c r="AC266" s="210"/>
      <c r="AD266" s="210"/>
      <c r="AE266" s="210"/>
      <c r="AF266" s="210"/>
      <c r="AG266" s="210" t="s">
        <v>330</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27"/>
      <c r="B267" s="228"/>
      <c r="C267" s="257" t="s">
        <v>823</v>
      </c>
      <c r="D267" s="253"/>
      <c r="E267" s="253"/>
      <c r="F267" s="253"/>
      <c r="G267" s="253"/>
      <c r="H267" s="230"/>
      <c r="I267" s="230"/>
      <c r="J267" s="230"/>
      <c r="K267" s="230"/>
      <c r="L267" s="230"/>
      <c r="M267" s="230"/>
      <c r="N267" s="229"/>
      <c r="O267" s="229"/>
      <c r="P267" s="229"/>
      <c r="Q267" s="229"/>
      <c r="R267" s="230"/>
      <c r="S267" s="230"/>
      <c r="T267" s="230"/>
      <c r="U267" s="230"/>
      <c r="V267" s="230"/>
      <c r="W267" s="230"/>
      <c r="X267" s="230"/>
      <c r="Y267" s="210"/>
      <c r="Z267" s="210"/>
      <c r="AA267" s="210"/>
      <c r="AB267" s="210"/>
      <c r="AC267" s="210"/>
      <c r="AD267" s="210"/>
      <c r="AE267" s="210"/>
      <c r="AF267" s="210"/>
      <c r="AG267" s="210" t="s">
        <v>294</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47">
        <v>190</v>
      </c>
      <c r="B268" s="248" t="s">
        <v>824</v>
      </c>
      <c r="C268" s="255" t="s">
        <v>825</v>
      </c>
      <c r="D268" s="249" t="s">
        <v>386</v>
      </c>
      <c r="E268" s="250">
        <v>18</v>
      </c>
      <c r="F268" s="251"/>
      <c r="G268" s="252">
        <f>ROUND(E268*F268,2)</f>
        <v>0</v>
      </c>
      <c r="H268" s="231"/>
      <c r="I268" s="230">
        <f>ROUND(E268*H268,2)</f>
        <v>0</v>
      </c>
      <c r="J268" s="231"/>
      <c r="K268" s="230">
        <f>ROUND(E268*J268,2)</f>
        <v>0</v>
      </c>
      <c r="L268" s="230">
        <v>21</v>
      </c>
      <c r="M268" s="230">
        <f>G268*(1+L268/100)</f>
        <v>0</v>
      </c>
      <c r="N268" s="229">
        <v>0</v>
      </c>
      <c r="O268" s="229">
        <f>ROUND(E268*N268,2)</f>
        <v>0</v>
      </c>
      <c r="P268" s="229">
        <v>0</v>
      </c>
      <c r="Q268" s="229">
        <f>ROUND(E268*P268,2)</f>
        <v>0</v>
      </c>
      <c r="R268" s="230"/>
      <c r="S268" s="230" t="s">
        <v>279</v>
      </c>
      <c r="T268" s="230" t="s">
        <v>280</v>
      </c>
      <c r="U268" s="230">
        <v>0</v>
      </c>
      <c r="V268" s="230">
        <f>ROUND(E268*U268,2)</f>
        <v>0</v>
      </c>
      <c r="W268" s="230"/>
      <c r="X268" s="230" t="s">
        <v>281</v>
      </c>
      <c r="Y268" s="210"/>
      <c r="Z268" s="210"/>
      <c r="AA268" s="210"/>
      <c r="AB268" s="210"/>
      <c r="AC268" s="210"/>
      <c r="AD268" s="210"/>
      <c r="AE268" s="210"/>
      <c r="AF268" s="210"/>
      <c r="AG268" s="210" t="s">
        <v>330</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ht="33.75" outlineLevel="1" x14ac:dyDescent="0.2">
      <c r="A269" s="247">
        <v>191</v>
      </c>
      <c r="B269" s="248" t="s">
        <v>826</v>
      </c>
      <c r="C269" s="255" t="s">
        <v>827</v>
      </c>
      <c r="D269" s="249" t="s">
        <v>386</v>
      </c>
      <c r="E269" s="250">
        <v>3</v>
      </c>
      <c r="F269" s="251"/>
      <c r="G269" s="252">
        <f>ROUND(E269*F269,2)</f>
        <v>0</v>
      </c>
      <c r="H269" s="231"/>
      <c r="I269" s="230">
        <f>ROUND(E269*H269,2)</f>
        <v>0</v>
      </c>
      <c r="J269" s="231"/>
      <c r="K269" s="230">
        <f>ROUND(E269*J269,2)</f>
        <v>0</v>
      </c>
      <c r="L269" s="230">
        <v>21</v>
      </c>
      <c r="M269" s="230">
        <f>G269*(1+L269/100)</f>
        <v>0</v>
      </c>
      <c r="N269" s="229">
        <v>0</v>
      </c>
      <c r="O269" s="229">
        <f>ROUND(E269*N269,2)</f>
        <v>0</v>
      </c>
      <c r="P269" s="229">
        <v>0</v>
      </c>
      <c r="Q269" s="229">
        <f>ROUND(E269*P269,2)</f>
        <v>0</v>
      </c>
      <c r="R269" s="230"/>
      <c r="S269" s="230" t="s">
        <v>279</v>
      </c>
      <c r="T269" s="230" t="s">
        <v>280</v>
      </c>
      <c r="U269" s="230">
        <v>0</v>
      </c>
      <c r="V269" s="230">
        <f>ROUND(E269*U269,2)</f>
        <v>0</v>
      </c>
      <c r="W269" s="230"/>
      <c r="X269" s="230" t="s">
        <v>281</v>
      </c>
      <c r="Y269" s="210"/>
      <c r="Z269" s="210"/>
      <c r="AA269" s="210"/>
      <c r="AB269" s="210"/>
      <c r="AC269" s="210"/>
      <c r="AD269" s="210"/>
      <c r="AE269" s="210"/>
      <c r="AF269" s="210"/>
      <c r="AG269" s="210" t="s">
        <v>330</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47">
        <v>192</v>
      </c>
      <c r="B270" s="248" t="s">
        <v>828</v>
      </c>
      <c r="C270" s="255" t="s">
        <v>829</v>
      </c>
      <c r="D270" s="249" t="s">
        <v>386</v>
      </c>
      <c r="E270" s="250">
        <v>4</v>
      </c>
      <c r="F270" s="251"/>
      <c r="G270" s="252">
        <f>ROUND(E270*F270,2)</f>
        <v>0</v>
      </c>
      <c r="H270" s="231"/>
      <c r="I270" s="230">
        <f>ROUND(E270*H270,2)</f>
        <v>0</v>
      </c>
      <c r="J270" s="231"/>
      <c r="K270" s="230">
        <f>ROUND(E270*J270,2)</f>
        <v>0</v>
      </c>
      <c r="L270" s="230">
        <v>21</v>
      </c>
      <c r="M270" s="230">
        <f>G270*(1+L270/100)</f>
        <v>0</v>
      </c>
      <c r="N270" s="229">
        <v>0</v>
      </c>
      <c r="O270" s="229">
        <f>ROUND(E270*N270,2)</f>
        <v>0</v>
      </c>
      <c r="P270" s="229">
        <v>0</v>
      </c>
      <c r="Q270" s="229">
        <f>ROUND(E270*P270,2)</f>
        <v>0</v>
      </c>
      <c r="R270" s="230"/>
      <c r="S270" s="230" t="s">
        <v>279</v>
      </c>
      <c r="T270" s="230" t="s">
        <v>280</v>
      </c>
      <c r="U270" s="230">
        <v>0</v>
      </c>
      <c r="V270" s="230">
        <f>ROUND(E270*U270,2)</f>
        <v>0</v>
      </c>
      <c r="W270" s="230"/>
      <c r="X270" s="230" t="s">
        <v>281</v>
      </c>
      <c r="Y270" s="210"/>
      <c r="Z270" s="210"/>
      <c r="AA270" s="210"/>
      <c r="AB270" s="210"/>
      <c r="AC270" s="210"/>
      <c r="AD270" s="210"/>
      <c r="AE270" s="210"/>
      <c r="AF270" s="210"/>
      <c r="AG270" s="210" t="s">
        <v>330</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47">
        <v>193</v>
      </c>
      <c r="B271" s="248" t="s">
        <v>830</v>
      </c>
      <c r="C271" s="255" t="s">
        <v>831</v>
      </c>
      <c r="D271" s="249" t="s">
        <v>386</v>
      </c>
      <c r="E271" s="250">
        <v>6</v>
      </c>
      <c r="F271" s="251"/>
      <c r="G271" s="252">
        <f>ROUND(E271*F271,2)</f>
        <v>0</v>
      </c>
      <c r="H271" s="231"/>
      <c r="I271" s="230">
        <f>ROUND(E271*H271,2)</f>
        <v>0</v>
      </c>
      <c r="J271" s="231"/>
      <c r="K271" s="230">
        <f>ROUND(E271*J271,2)</f>
        <v>0</v>
      </c>
      <c r="L271" s="230">
        <v>21</v>
      </c>
      <c r="M271" s="230">
        <f>G271*(1+L271/100)</f>
        <v>0</v>
      </c>
      <c r="N271" s="229">
        <v>0</v>
      </c>
      <c r="O271" s="229">
        <f>ROUND(E271*N271,2)</f>
        <v>0</v>
      </c>
      <c r="P271" s="229">
        <v>0</v>
      </c>
      <c r="Q271" s="229">
        <f>ROUND(E271*P271,2)</f>
        <v>0</v>
      </c>
      <c r="R271" s="230"/>
      <c r="S271" s="230" t="s">
        <v>279</v>
      </c>
      <c r="T271" s="230" t="s">
        <v>280</v>
      </c>
      <c r="U271" s="230">
        <v>0</v>
      </c>
      <c r="V271" s="230">
        <f>ROUND(E271*U271,2)</f>
        <v>0</v>
      </c>
      <c r="W271" s="230"/>
      <c r="X271" s="230" t="s">
        <v>281</v>
      </c>
      <c r="Y271" s="210"/>
      <c r="Z271" s="210"/>
      <c r="AA271" s="210"/>
      <c r="AB271" s="210"/>
      <c r="AC271" s="210"/>
      <c r="AD271" s="210"/>
      <c r="AE271" s="210"/>
      <c r="AF271" s="210"/>
      <c r="AG271" s="210" t="s">
        <v>330</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41">
        <v>194</v>
      </c>
      <c r="B272" s="242" t="s">
        <v>832</v>
      </c>
      <c r="C272" s="256" t="s">
        <v>833</v>
      </c>
      <c r="D272" s="243" t="s">
        <v>386</v>
      </c>
      <c r="E272" s="244">
        <v>2</v>
      </c>
      <c r="F272" s="245"/>
      <c r="G272" s="246">
        <f>ROUND(E272*F272,2)</f>
        <v>0</v>
      </c>
      <c r="H272" s="231"/>
      <c r="I272" s="230">
        <f>ROUND(E272*H272,2)</f>
        <v>0</v>
      </c>
      <c r="J272" s="231"/>
      <c r="K272" s="230">
        <f>ROUND(E272*J272,2)</f>
        <v>0</v>
      </c>
      <c r="L272" s="230">
        <v>21</v>
      </c>
      <c r="M272" s="230">
        <f>G272*(1+L272/100)</f>
        <v>0</v>
      </c>
      <c r="N272" s="229">
        <v>0</v>
      </c>
      <c r="O272" s="229">
        <f>ROUND(E272*N272,2)</f>
        <v>0</v>
      </c>
      <c r="P272" s="229">
        <v>0</v>
      </c>
      <c r="Q272" s="229">
        <f>ROUND(E272*P272,2)</f>
        <v>0</v>
      </c>
      <c r="R272" s="230"/>
      <c r="S272" s="230" t="s">
        <v>279</v>
      </c>
      <c r="T272" s="230" t="s">
        <v>280</v>
      </c>
      <c r="U272" s="230">
        <v>0</v>
      </c>
      <c r="V272" s="230">
        <f>ROUND(E272*U272,2)</f>
        <v>0</v>
      </c>
      <c r="W272" s="230"/>
      <c r="X272" s="230" t="s">
        <v>281</v>
      </c>
      <c r="Y272" s="210"/>
      <c r="Z272" s="210"/>
      <c r="AA272" s="210"/>
      <c r="AB272" s="210"/>
      <c r="AC272" s="210"/>
      <c r="AD272" s="210"/>
      <c r="AE272" s="210"/>
      <c r="AF272" s="210"/>
      <c r="AG272" s="210" t="s">
        <v>330</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27"/>
      <c r="B273" s="228"/>
      <c r="C273" s="257" t="s">
        <v>834</v>
      </c>
      <c r="D273" s="253"/>
      <c r="E273" s="253"/>
      <c r="F273" s="253"/>
      <c r="G273" s="253"/>
      <c r="H273" s="230"/>
      <c r="I273" s="230"/>
      <c r="J273" s="230"/>
      <c r="K273" s="230"/>
      <c r="L273" s="230"/>
      <c r="M273" s="230"/>
      <c r="N273" s="229"/>
      <c r="O273" s="229"/>
      <c r="P273" s="229"/>
      <c r="Q273" s="229"/>
      <c r="R273" s="230"/>
      <c r="S273" s="230"/>
      <c r="T273" s="230"/>
      <c r="U273" s="230"/>
      <c r="V273" s="230"/>
      <c r="W273" s="230"/>
      <c r="X273" s="230"/>
      <c r="Y273" s="210"/>
      <c r="Z273" s="210"/>
      <c r="AA273" s="210"/>
      <c r="AB273" s="210"/>
      <c r="AC273" s="210"/>
      <c r="AD273" s="210"/>
      <c r="AE273" s="210"/>
      <c r="AF273" s="210"/>
      <c r="AG273" s="210" t="s">
        <v>294</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22.5" outlineLevel="1" x14ac:dyDescent="0.2">
      <c r="A274" s="247">
        <v>195</v>
      </c>
      <c r="B274" s="248" t="s">
        <v>835</v>
      </c>
      <c r="C274" s="255" t="s">
        <v>836</v>
      </c>
      <c r="D274" s="249" t="s">
        <v>386</v>
      </c>
      <c r="E274" s="250">
        <v>5</v>
      </c>
      <c r="F274" s="251"/>
      <c r="G274" s="252">
        <f>ROUND(E274*F274,2)</f>
        <v>0</v>
      </c>
      <c r="H274" s="231"/>
      <c r="I274" s="230">
        <f>ROUND(E274*H274,2)</f>
        <v>0</v>
      </c>
      <c r="J274" s="231"/>
      <c r="K274" s="230">
        <f>ROUND(E274*J274,2)</f>
        <v>0</v>
      </c>
      <c r="L274" s="230">
        <v>21</v>
      </c>
      <c r="M274" s="230">
        <f>G274*(1+L274/100)</f>
        <v>0</v>
      </c>
      <c r="N274" s="229">
        <v>0</v>
      </c>
      <c r="O274" s="229">
        <f>ROUND(E274*N274,2)</f>
        <v>0</v>
      </c>
      <c r="P274" s="229">
        <v>0</v>
      </c>
      <c r="Q274" s="229">
        <f>ROUND(E274*P274,2)</f>
        <v>0</v>
      </c>
      <c r="R274" s="230"/>
      <c r="S274" s="230" t="s">
        <v>279</v>
      </c>
      <c r="T274" s="230" t="s">
        <v>280</v>
      </c>
      <c r="U274" s="230">
        <v>0</v>
      </c>
      <c r="V274" s="230">
        <f>ROUND(E274*U274,2)</f>
        <v>0</v>
      </c>
      <c r="W274" s="230"/>
      <c r="X274" s="230" t="s">
        <v>281</v>
      </c>
      <c r="Y274" s="210"/>
      <c r="Z274" s="210"/>
      <c r="AA274" s="210"/>
      <c r="AB274" s="210"/>
      <c r="AC274" s="210"/>
      <c r="AD274" s="210"/>
      <c r="AE274" s="210"/>
      <c r="AF274" s="210"/>
      <c r="AG274" s="210" t="s">
        <v>330</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22.5" outlineLevel="1" x14ac:dyDescent="0.2">
      <c r="A275" s="247">
        <v>196</v>
      </c>
      <c r="B275" s="248" t="s">
        <v>837</v>
      </c>
      <c r="C275" s="255" t="s">
        <v>838</v>
      </c>
      <c r="D275" s="249" t="s">
        <v>386</v>
      </c>
      <c r="E275" s="250">
        <v>1</v>
      </c>
      <c r="F275" s="251"/>
      <c r="G275" s="252">
        <f>ROUND(E275*F275,2)</f>
        <v>0</v>
      </c>
      <c r="H275" s="231"/>
      <c r="I275" s="230">
        <f>ROUND(E275*H275,2)</f>
        <v>0</v>
      </c>
      <c r="J275" s="231"/>
      <c r="K275" s="230">
        <f>ROUND(E275*J275,2)</f>
        <v>0</v>
      </c>
      <c r="L275" s="230">
        <v>21</v>
      </c>
      <c r="M275" s="230">
        <f>G275*(1+L275/100)</f>
        <v>0</v>
      </c>
      <c r="N275" s="229">
        <v>0</v>
      </c>
      <c r="O275" s="229">
        <f>ROUND(E275*N275,2)</f>
        <v>0</v>
      </c>
      <c r="P275" s="229">
        <v>0</v>
      </c>
      <c r="Q275" s="229">
        <f>ROUND(E275*P275,2)</f>
        <v>0</v>
      </c>
      <c r="R275" s="230"/>
      <c r="S275" s="230" t="s">
        <v>279</v>
      </c>
      <c r="T275" s="230" t="s">
        <v>280</v>
      </c>
      <c r="U275" s="230">
        <v>0</v>
      </c>
      <c r="V275" s="230">
        <f>ROUND(E275*U275,2)</f>
        <v>0</v>
      </c>
      <c r="W275" s="230"/>
      <c r="X275" s="230" t="s">
        <v>281</v>
      </c>
      <c r="Y275" s="210"/>
      <c r="Z275" s="210"/>
      <c r="AA275" s="210"/>
      <c r="AB275" s="210"/>
      <c r="AC275" s="210"/>
      <c r="AD275" s="210"/>
      <c r="AE275" s="210"/>
      <c r="AF275" s="210"/>
      <c r="AG275" s="210" t="s">
        <v>330</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41">
        <v>197</v>
      </c>
      <c r="B276" s="242" t="s">
        <v>839</v>
      </c>
      <c r="C276" s="256" t="s">
        <v>840</v>
      </c>
      <c r="D276" s="243" t="s">
        <v>386</v>
      </c>
      <c r="E276" s="244">
        <v>1</v>
      </c>
      <c r="F276" s="245"/>
      <c r="G276" s="246">
        <f>ROUND(E276*F276,2)</f>
        <v>0</v>
      </c>
      <c r="H276" s="231"/>
      <c r="I276" s="230">
        <f>ROUND(E276*H276,2)</f>
        <v>0</v>
      </c>
      <c r="J276" s="231"/>
      <c r="K276" s="230">
        <f>ROUND(E276*J276,2)</f>
        <v>0</v>
      </c>
      <c r="L276" s="230">
        <v>21</v>
      </c>
      <c r="M276" s="230">
        <f>G276*(1+L276/100)</f>
        <v>0</v>
      </c>
      <c r="N276" s="229">
        <v>0</v>
      </c>
      <c r="O276" s="229">
        <f>ROUND(E276*N276,2)</f>
        <v>0</v>
      </c>
      <c r="P276" s="229">
        <v>0</v>
      </c>
      <c r="Q276" s="229">
        <f>ROUND(E276*P276,2)</f>
        <v>0</v>
      </c>
      <c r="R276" s="230"/>
      <c r="S276" s="230" t="s">
        <v>279</v>
      </c>
      <c r="T276" s="230" t="s">
        <v>280</v>
      </c>
      <c r="U276" s="230">
        <v>0</v>
      </c>
      <c r="V276" s="230">
        <f>ROUND(E276*U276,2)</f>
        <v>0</v>
      </c>
      <c r="W276" s="230"/>
      <c r="X276" s="230" t="s">
        <v>281</v>
      </c>
      <c r="Y276" s="210"/>
      <c r="Z276" s="210"/>
      <c r="AA276" s="210"/>
      <c r="AB276" s="210"/>
      <c r="AC276" s="210"/>
      <c r="AD276" s="210"/>
      <c r="AE276" s="210"/>
      <c r="AF276" s="210"/>
      <c r="AG276" s="210" t="s">
        <v>330</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27"/>
      <c r="B277" s="228"/>
      <c r="C277" s="257" t="s">
        <v>834</v>
      </c>
      <c r="D277" s="253"/>
      <c r="E277" s="253"/>
      <c r="F277" s="253"/>
      <c r="G277" s="253"/>
      <c r="H277" s="230"/>
      <c r="I277" s="230"/>
      <c r="J277" s="230"/>
      <c r="K277" s="230"/>
      <c r="L277" s="230"/>
      <c r="M277" s="230"/>
      <c r="N277" s="229"/>
      <c r="O277" s="229"/>
      <c r="P277" s="229"/>
      <c r="Q277" s="229"/>
      <c r="R277" s="230"/>
      <c r="S277" s="230"/>
      <c r="T277" s="230"/>
      <c r="U277" s="230"/>
      <c r="V277" s="230"/>
      <c r="W277" s="230"/>
      <c r="X277" s="230"/>
      <c r="Y277" s="210"/>
      <c r="Z277" s="210"/>
      <c r="AA277" s="210"/>
      <c r="AB277" s="210"/>
      <c r="AC277" s="210"/>
      <c r="AD277" s="210"/>
      <c r="AE277" s="210"/>
      <c r="AF277" s="210"/>
      <c r="AG277" s="210" t="s">
        <v>294</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41">
        <v>198</v>
      </c>
      <c r="B278" s="242" t="s">
        <v>841</v>
      </c>
      <c r="C278" s="256" t="s">
        <v>842</v>
      </c>
      <c r="D278" s="243" t="s">
        <v>386</v>
      </c>
      <c r="E278" s="244">
        <v>6</v>
      </c>
      <c r="F278" s="245"/>
      <c r="G278" s="246">
        <f>ROUND(E278*F278,2)</f>
        <v>0</v>
      </c>
      <c r="H278" s="231"/>
      <c r="I278" s="230">
        <f>ROUND(E278*H278,2)</f>
        <v>0</v>
      </c>
      <c r="J278" s="231"/>
      <c r="K278" s="230">
        <f>ROUND(E278*J278,2)</f>
        <v>0</v>
      </c>
      <c r="L278" s="230">
        <v>21</v>
      </c>
      <c r="M278" s="230">
        <f>G278*(1+L278/100)</f>
        <v>0</v>
      </c>
      <c r="N278" s="229">
        <v>0</v>
      </c>
      <c r="O278" s="229">
        <f>ROUND(E278*N278,2)</f>
        <v>0</v>
      </c>
      <c r="P278" s="229">
        <v>0</v>
      </c>
      <c r="Q278" s="229">
        <f>ROUND(E278*P278,2)</f>
        <v>0</v>
      </c>
      <c r="R278" s="230"/>
      <c r="S278" s="230" t="s">
        <v>279</v>
      </c>
      <c r="T278" s="230" t="s">
        <v>280</v>
      </c>
      <c r="U278" s="230">
        <v>0</v>
      </c>
      <c r="V278" s="230">
        <f>ROUND(E278*U278,2)</f>
        <v>0</v>
      </c>
      <c r="W278" s="230"/>
      <c r="X278" s="230" t="s">
        <v>281</v>
      </c>
      <c r="Y278" s="210"/>
      <c r="Z278" s="210"/>
      <c r="AA278" s="210"/>
      <c r="AB278" s="210"/>
      <c r="AC278" s="210"/>
      <c r="AD278" s="210"/>
      <c r="AE278" s="210"/>
      <c r="AF278" s="210"/>
      <c r="AG278" s="210" t="s">
        <v>330</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27"/>
      <c r="B279" s="228"/>
      <c r="C279" s="257" t="s">
        <v>843</v>
      </c>
      <c r="D279" s="253"/>
      <c r="E279" s="253"/>
      <c r="F279" s="253"/>
      <c r="G279" s="253"/>
      <c r="H279" s="230"/>
      <c r="I279" s="230"/>
      <c r="J279" s="230"/>
      <c r="K279" s="230"/>
      <c r="L279" s="230"/>
      <c r="M279" s="230"/>
      <c r="N279" s="229"/>
      <c r="O279" s="229"/>
      <c r="P279" s="229"/>
      <c r="Q279" s="229"/>
      <c r="R279" s="230"/>
      <c r="S279" s="230"/>
      <c r="T279" s="230"/>
      <c r="U279" s="230"/>
      <c r="V279" s="230"/>
      <c r="W279" s="230"/>
      <c r="X279" s="230"/>
      <c r="Y279" s="210"/>
      <c r="Z279" s="210"/>
      <c r="AA279" s="210"/>
      <c r="AB279" s="210"/>
      <c r="AC279" s="210"/>
      <c r="AD279" s="210"/>
      <c r="AE279" s="210"/>
      <c r="AF279" s="210"/>
      <c r="AG279" s="210" t="s">
        <v>294</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47">
        <v>199</v>
      </c>
      <c r="B280" s="248" t="s">
        <v>844</v>
      </c>
      <c r="C280" s="255" t="s">
        <v>845</v>
      </c>
      <c r="D280" s="249" t="s">
        <v>386</v>
      </c>
      <c r="E280" s="250">
        <v>1</v>
      </c>
      <c r="F280" s="251"/>
      <c r="G280" s="252">
        <f>ROUND(E280*F280,2)</f>
        <v>0</v>
      </c>
      <c r="H280" s="231"/>
      <c r="I280" s="230">
        <f>ROUND(E280*H280,2)</f>
        <v>0</v>
      </c>
      <c r="J280" s="231"/>
      <c r="K280" s="230">
        <f>ROUND(E280*J280,2)</f>
        <v>0</v>
      </c>
      <c r="L280" s="230">
        <v>21</v>
      </c>
      <c r="M280" s="230">
        <f>G280*(1+L280/100)</f>
        <v>0</v>
      </c>
      <c r="N280" s="229">
        <v>0</v>
      </c>
      <c r="O280" s="229">
        <f>ROUND(E280*N280,2)</f>
        <v>0</v>
      </c>
      <c r="P280" s="229">
        <v>0</v>
      </c>
      <c r="Q280" s="229">
        <f>ROUND(E280*P280,2)</f>
        <v>0</v>
      </c>
      <c r="R280" s="230"/>
      <c r="S280" s="230" t="s">
        <v>279</v>
      </c>
      <c r="T280" s="230" t="s">
        <v>280</v>
      </c>
      <c r="U280" s="230">
        <v>0</v>
      </c>
      <c r="V280" s="230">
        <f>ROUND(E280*U280,2)</f>
        <v>0</v>
      </c>
      <c r="W280" s="230"/>
      <c r="X280" s="230" t="s">
        <v>281</v>
      </c>
      <c r="Y280" s="210"/>
      <c r="Z280" s="210"/>
      <c r="AA280" s="210"/>
      <c r="AB280" s="210"/>
      <c r="AC280" s="210"/>
      <c r="AD280" s="210"/>
      <c r="AE280" s="210"/>
      <c r="AF280" s="210"/>
      <c r="AG280" s="210" t="s">
        <v>330</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47">
        <v>200</v>
      </c>
      <c r="B281" s="248" t="s">
        <v>846</v>
      </c>
      <c r="C281" s="255" t="s">
        <v>847</v>
      </c>
      <c r="D281" s="249" t="s">
        <v>386</v>
      </c>
      <c r="E281" s="250">
        <v>7</v>
      </c>
      <c r="F281" s="251"/>
      <c r="G281" s="252">
        <f>ROUND(E281*F281,2)</f>
        <v>0</v>
      </c>
      <c r="H281" s="231"/>
      <c r="I281" s="230">
        <f>ROUND(E281*H281,2)</f>
        <v>0</v>
      </c>
      <c r="J281" s="231"/>
      <c r="K281" s="230">
        <f>ROUND(E281*J281,2)</f>
        <v>0</v>
      </c>
      <c r="L281" s="230">
        <v>21</v>
      </c>
      <c r="M281" s="230">
        <f>G281*(1+L281/100)</f>
        <v>0</v>
      </c>
      <c r="N281" s="229">
        <v>0</v>
      </c>
      <c r="O281" s="229">
        <f>ROUND(E281*N281,2)</f>
        <v>0</v>
      </c>
      <c r="P281" s="229">
        <v>0</v>
      </c>
      <c r="Q281" s="229">
        <f>ROUND(E281*P281,2)</f>
        <v>0</v>
      </c>
      <c r="R281" s="230"/>
      <c r="S281" s="230" t="s">
        <v>279</v>
      </c>
      <c r="T281" s="230" t="s">
        <v>280</v>
      </c>
      <c r="U281" s="230">
        <v>0</v>
      </c>
      <c r="V281" s="230">
        <f>ROUND(E281*U281,2)</f>
        <v>0</v>
      </c>
      <c r="W281" s="230"/>
      <c r="X281" s="230" t="s">
        <v>281</v>
      </c>
      <c r="Y281" s="210"/>
      <c r="Z281" s="210"/>
      <c r="AA281" s="210"/>
      <c r="AB281" s="210"/>
      <c r="AC281" s="210"/>
      <c r="AD281" s="210"/>
      <c r="AE281" s="210"/>
      <c r="AF281" s="210"/>
      <c r="AG281" s="210" t="s">
        <v>330</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47">
        <v>201</v>
      </c>
      <c r="B282" s="248" t="s">
        <v>848</v>
      </c>
      <c r="C282" s="255" t="s">
        <v>849</v>
      </c>
      <c r="D282" s="249" t="s">
        <v>386</v>
      </c>
      <c r="E282" s="250">
        <v>1</v>
      </c>
      <c r="F282" s="251"/>
      <c r="G282" s="252">
        <f>ROUND(E282*F282,2)</f>
        <v>0</v>
      </c>
      <c r="H282" s="231"/>
      <c r="I282" s="230">
        <f>ROUND(E282*H282,2)</f>
        <v>0</v>
      </c>
      <c r="J282" s="231"/>
      <c r="K282" s="230">
        <f>ROUND(E282*J282,2)</f>
        <v>0</v>
      </c>
      <c r="L282" s="230">
        <v>21</v>
      </c>
      <c r="M282" s="230">
        <f>G282*(1+L282/100)</f>
        <v>0</v>
      </c>
      <c r="N282" s="229">
        <v>0</v>
      </c>
      <c r="O282" s="229">
        <f>ROUND(E282*N282,2)</f>
        <v>0</v>
      </c>
      <c r="P282" s="229">
        <v>0</v>
      </c>
      <c r="Q282" s="229">
        <f>ROUND(E282*P282,2)</f>
        <v>0</v>
      </c>
      <c r="R282" s="230"/>
      <c r="S282" s="230" t="s">
        <v>279</v>
      </c>
      <c r="T282" s="230" t="s">
        <v>280</v>
      </c>
      <c r="U282" s="230">
        <v>0</v>
      </c>
      <c r="V282" s="230">
        <f>ROUND(E282*U282,2)</f>
        <v>0</v>
      </c>
      <c r="W282" s="230"/>
      <c r="X282" s="230" t="s">
        <v>281</v>
      </c>
      <c r="Y282" s="210"/>
      <c r="Z282" s="210"/>
      <c r="AA282" s="210"/>
      <c r="AB282" s="210"/>
      <c r="AC282" s="210"/>
      <c r="AD282" s="210"/>
      <c r="AE282" s="210"/>
      <c r="AF282" s="210"/>
      <c r="AG282" s="210" t="s">
        <v>330</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47">
        <v>202</v>
      </c>
      <c r="B283" s="248" t="s">
        <v>850</v>
      </c>
      <c r="C283" s="255" t="s">
        <v>851</v>
      </c>
      <c r="D283" s="249" t="s">
        <v>386</v>
      </c>
      <c r="E283" s="250">
        <v>4</v>
      </c>
      <c r="F283" s="251"/>
      <c r="G283" s="252">
        <f>ROUND(E283*F283,2)</f>
        <v>0</v>
      </c>
      <c r="H283" s="231"/>
      <c r="I283" s="230">
        <f>ROUND(E283*H283,2)</f>
        <v>0</v>
      </c>
      <c r="J283" s="231"/>
      <c r="K283" s="230">
        <f>ROUND(E283*J283,2)</f>
        <v>0</v>
      </c>
      <c r="L283" s="230">
        <v>21</v>
      </c>
      <c r="M283" s="230">
        <f>G283*(1+L283/100)</f>
        <v>0</v>
      </c>
      <c r="N283" s="229">
        <v>0</v>
      </c>
      <c r="O283" s="229">
        <f>ROUND(E283*N283,2)</f>
        <v>0</v>
      </c>
      <c r="P283" s="229">
        <v>0</v>
      </c>
      <c r="Q283" s="229">
        <f>ROUND(E283*P283,2)</f>
        <v>0</v>
      </c>
      <c r="R283" s="230"/>
      <c r="S283" s="230" t="s">
        <v>279</v>
      </c>
      <c r="T283" s="230" t="s">
        <v>280</v>
      </c>
      <c r="U283" s="230">
        <v>0</v>
      </c>
      <c r="V283" s="230">
        <f>ROUND(E283*U283,2)</f>
        <v>0</v>
      </c>
      <c r="W283" s="230"/>
      <c r="X283" s="230" t="s">
        <v>281</v>
      </c>
      <c r="Y283" s="210"/>
      <c r="Z283" s="210"/>
      <c r="AA283" s="210"/>
      <c r="AB283" s="210"/>
      <c r="AC283" s="210"/>
      <c r="AD283" s="210"/>
      <c r="AE283" s="210"/>
      <c r="AF283" s="210"/>
      <c r="AG283" s="210" t="s">
        <v>330</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
      <c r="A284" s="247">
        <v>203</v>
      </c>
      <c r="B284" s="248" t="s">
        <v>852</v>
      </c>
      <c r="C284" s="255" t="s">
        <v>853</v>
      </c>
      <c r="D284" s="249" t="s">
        <v>386</v>
      </c>
      <c r="E284" s="250">
        <v>2</v>
      </c>
      <c r="F284" s="251"/>
      <c r="G284" s="252">
        <f>ROUND(E284*F284,2)</f>
        <v>0</v>
      </c>
      <c r="H284" s="231"/>
      <c r="I284" s="230">
        <f>ROUND(E284*H284,2)</f>
        <v>0</v>
      </c>
      <c r="J284" s="231"/>
      <c r="K284" s="230">
        <f>ROUND(E284*J284,2)</f>
        <v>0</v>
      </c>
      <c r="L284" s="230">
        <v>21</v>
      </c>
      <c r="M284" s="230">
        <f>G284*(1+L284/100)</f>
        <v>0</v>
      </c>
      <c r="N284" s="229">
        <v>0</v>
      </c>
      <c r="O284" s="229">
        <f>ROUND(E284*N284,2)</f>
        <v>0</v>
      </c>
      <c r="P284" s="229">
        <v>0</v>
      </c>
      <c r="Q284" s="229">
        <f>ROUND(E284*P284,2)</f>
        <v>0</v>
      </c>
      <c r="R284" s="230"/>
      <c r="S284" s="230" t="s">
        <v>279</v>
      </c>
      <c r="T284" s="230" t="s">
        <v>280</v>
      </c>
      <c r="U284" s="230">
        <v>0</v>
      </c>
      <c r="V284" s="230">
        <f>ROUND(E284*U284,2)</f>
        <v>0</v>
      </c>
      <c r="W284" s="230"/>
      <c r="X284" s="230" t="s">
        <v>281</v>
      </c>
      <c r="Y284" s="210"/>
      <c r="Z284" s="210"/>
      <c r="AA284" s="210"/>
      <c r="AB284" s="210"/>
      <c r="AC284" s="210"/>
      <c r="AD284" s="210"/>
      <c r="AE284" s="210"/>
      <c r="AF284" s="210"/>
      <c r="AG284" s="210" t="s">
        <v>330</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22.5" outlineLevel="1" x14ac:dyDescent="0.2">
      <c r="A285" s="247">
        <v>204</v>
      </c>
      <c r="B285" s="248" t="s">
        <v>854</v>
      </c>
      <c r="C285" s="255" t="s">
        <v>855</v>
      </c>
      <c r="D285" s="249" t="s">
        <v>386</v>
      </c>
      <c r="E285" s="250">
        <v>1</v>
      </c>
      <c r="F285" s="251"/>
      <c r="G285" s="252">
        <f>ROUND(E285*F285,2)</f>
        <v>0</v>
      </c>
      <c r="H285" s="231"/>
      <c r="I285" s="230">
        <f>ROUND(E285*H285,2)</f>
        <v>0</v>
      </c>
      <c r="J285" s="231"/>
      <c r="K285" s="230">
        <f>ROUND(E285*J285,2)</f>
        <v>0</v>
      </c>
      <c r="L285" s="230">
        <v>21</v>
      </c>
      <c r="M285" s="230">
        <f>G285*(1+L285/100)</f>
        <v>0</v>
      </c>
      <c r="N285" s="229">
        <v>0</v>
      </c>
      <c r="O285" s="229">
        <f>ROUND(E285*N285,2)</f>
        <v>0</v>
      </c>
      <c r="P285" s="229">
        <v>0</v>
      </c>
      <c r="Q285" s="229">
        <f>ROUND(E285*P285,2)</f>
        <v>0</v>
      </c>
      <c r="R285" s="230"/>
      <c r="S285" s="230" t="s">
        <v>279</v>
      </c>
      <c r="T285" s="230" t="s">
        <v>280</v>
      </c>
      <c r="U285" s="230">
        <v>0</v>
      </c>
      <c r="V285" s="230">
        <f>ROUND(E285*U285,2)</f>
        <v>0</v>
      </c>
      <c r="W285" s="230"/>
      <c r="X285" s="230" t="s">
        <v>281</v>
      </c>
      <c r="Y285" s="210"/>
      <c r="Z285" s="210"/>
      <c r="AA285" s="210"/>
      <c r="AB285" s="210"/>
      <c r="AC285" s="210"/>
      <c r="AD285" s="210"/>
      <c r="AE285" s="210"/>
      <c r="AF285" s="210"/>
      <c r="AG285" s="210" t="s">
        <v>330</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2.5" outlineLevel="1" x14ac:dyDescent="0.2">
      <c r="A286" s="247">
        <v>205</v>
      </c>
      <c r="B286" s="248" t="s">
        <v>856</v>
      </c>
      <c r="C286" s="255" t="s">
        <v>857</v>
      </c>
      <c r="D286" s="249" t="s">
        <v>386</v>
      </c>
      <c r="E286" s="250">
        <v>4</v>
      </c>
      <c r="F286" s="251"/>
      <c r="G286" s="252">
        <f>ROUND(E286*F286,2)</f>
        <v>0</v>
      </c>
      <c r="H286" s="231"/>
      <c r="I286" s="230">
        <f>ROUND(E286*H286,2)</f>
        <v>0</v>
      </c>
      <c r="J286" s="231"/>
      <c r="K286" s="230">
        <f>ROUND(E286*J286,2)</f>
        <v>0</v>
      </c>
      <c r="L286" s="230">
        <v>21</v>
      </c>
      <c r="M286" s="230">
        <f>G286*(1+L286/100)</f>
        <v>0</v>
      </c>
      <c r="N286" s="229">
        <v>0</v>
      </c>
      <c r="O286" s="229">
        <f>ROUND(E286*N286,2)</f>
        <v>0</v>
      </c>
      <c r="P286" s="229">
        <v>0</v>
      </c>
      <c r="Q286" s="229">
        <f>ROUND(E286*P286,2)</f>
        <v>0</v>
      </c>
      <c r="R286" s="230"/>
      <c r="S286" s="230" t="s">
        <v>279</v>
      </c>
      <c r="T286" s="230" t="s">
        <v>280</v>
      </c>
      <c r="U286" s="230">
        <v>0</v>
      </c>
      <c r="V286" s="230">
        <f>ROUND(E286*U286,2)</f>
        <v>0</v>
      </c>
      <c r="W286" s="230"/>
      <c r="X286" s="230" t="s">
        <v>281</v>
      </c>
      <c r="Y286" s="210"/>
      <c r="Z286" s="210"/>
      <c r="AA286" s="210"/>
      <c r="AB286" s="210"/>
      <c r="AC286" s="210"/>
      <c r="AD286" s="210"/>
      <c r="AE286" s="210"/>
      <c r="AF286" s="210"/>
      <c r="AG286" s="210" t="s">
        <v>330</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ht="22.5" outlineLevel="1" x14ac:dyDescent="0.2">
      <c r="A287" s="247">
        <v>206</v>
      </c>
      <c r="B287" s="248" t="s">
        <v>858</v>
      </c>
      <c r="C287" s="255" t="s">
        <v>859</v>
      </c>
      <c r="D287" s="249" t="s">
        <v>386</v>
      </c>
      <c r="E287" s="250">
        <v>2</v>
      </c>
      <c r="F287" s="251"/>
      <c r="G287" s="252">
        <f>ROUND(E287*F287,2)</f>
        <v>0</v>
      </c>
      <c r="H287" s="231"/>
      <c r="I287" s="230">
        <f>ROUND(E287*H287,2)</f>
        <v>0</v>
      </c>
      <c r="J287" s="231"/>
      <c r="K287" s="230">
        <f>ROUND(E287*J287,2)</f>
        <v>0</v>
      </c>
      <c r="L287" s="230">
        <v>21</v>
      </c>
      <c r="M287" s="230">
        <f>G287*(1+L287/100)</f>
        <v>0</v>
      </c>
      <c r="N287" s="229">
        <v>0</v>
      </c>
      <c r="O287" s="229">
        <f>ROUND(E287*N287,2)</f>
        <v>0</v>
      </c>
      <c r="P287" s="229">
        <v>0</v>
      </c>
      <c r="Q287" s="229">
        <f>ROUND(E287*P287,2)</f>
        <v>0</v>
      </c>
      <c r="R287" s="230"/>
      <c r="S287" s="230" t="s">
        <v>279</v>
      </c>
      <c r="T287" s="230" t="s">
        <v>280</v>
      </c>
      <c r="U287" s="230">
        <v>0</v>
      </c>
      <c r="V287" s="230">
        <f>ROUND(E287*U287,2)</f>
        <v>0</v>
      </c>
      <c r="W287" s="230"/>
      <c r="X287" s="230" t="s">
        <v>281</v>
      </c>
      <c r="Y287" s="210"/>
      <c r="Z287" s="210"/>
      <c r="AA287" s="210"/>
      <c r="AB287" s="210"/>
      <c r="AC287" s="210"/>
      <c r="AD287" s="210"/>
      <c r="AE287" s="210"/>
      <c r="AF287" s="210"/>
      <c r="AG287" s="210" t="s">
        <v>330</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x14ac:dyDescent="0.2">
      <c r="A288" s="234" t="s">
        <v>274</v>
      </c>
      <c r="B288" s="235" t="s">
        <v>238</v>
      </c>
      <c r="C288" s="254" t="s">
        <v>239</v>
      </c>
      <c r="D288" s="236"/>
      <c r="E288" s="237"/>
      <c r="F288" s="238"/>
      <c r="G288" s="239">
        <f>SUMIF(AG289:AG291,"&lt;&gt;NOR",G289:G291)</f>
        <v>0</v>
      </c>
      <c r="H288" s="233"/>
      <c r="I288" s="233">
        <f>SUM(I289:I291)</f>
        <v>0</v>
      </c>
      <c r="J288" s="233"/>
      <c r="K288" s="233">
        <f>SUM(K289:K291)</f>
        <v>0</v>
      </c>
      <c r="L288" s="233"/>
      <c r="M288" s="233">
        <f>SUM(M289:M291)</f>
        <v>0</v>
      </c>
      <c r="N288" s="232"/>
      <c r="O288" s="232">
        <f>SUM(O289:O291)</f>
        <v>7.0000000000000007E-2</v>
      </c>
      <c r="P288" s="232"/>
      <c r="Q288" s="232">
        <f>SUM(Q289:Q291)</f>
        <v>0</v>
      </c>
      <c r="R288" s="233"/>
      <c r="S288" s="233"/>
      <c r="T288" s="233"/>
      <c r="U288" s="233"/>
      <c r="V288" s="233">
        <f>SUM(V289:V291)</f>
        <v>0</v>
      </c>
      <c r="W288" s="233"/>
      <c r="X288" s="233"/>
      <c r="AG288" t="s">
        <v>275</v>
      </c>
    </row>
    <row r="289" spans="1:60" outlineLevel="1" x14ac:dyDescent="0.2">
      <c r="A289" s="247">
        <v>207</v>
      </c>
      <c r="B289" s="248" t="s">
        <v>860</v>
      </c>
      <c r="C289" s="255" t="s">
        <v>861</v>
      </c>
      <c r="D289" s="249" t="s">
        <v>345</v>
      </c>
      <c r="E289" s="250">
        <v>856.5</v>
      </c>
      <c r="F289" s="251"/>
      <c r="G289" s="252">
        <f>ROUND(E289*F289,2)</f>
        <v>0</v>
      </c>
      <c r="H289" s="231"/>
      <c r="I289" s="230">
        <f>ROUND(E289*H289,2)</f>
        <v>0</v>
      </c>
      <c r="J289" s="231"/>
      <c r="K289" s="230">
        <f>ROUND(E289*J289,2)</f>
        <v>0</v>
      </c>
      <c r="L289" s="230">
        <v>21</v>
      </c>
      <c r="M289" s="230">
        <f>G289*(1+L289/100)</f>
        <v>0</v>
      </c>
      <c r="N289" s="229">
        <v>0</v>
      </c>
      <c r="O289" s="229">
        <f>ROUND(E289*N289,2)</f>
        <v>0</v>
      </c>
      <c r="P289" s="229">
        <v>0</v>
      </c>
      <c r="Q289" s="229">
        <f>ROUND(E289*P289,2)</f>
        <v>0</v>
      </c>
      <c r="R289" s="230"/>
      <c r="S289" s="230" t="s">
        <v>279</v>
      </c>
      <c r="T289" s="230" t="s">
        <v>280</v>
      </c>
      <c r="U289" s="230">
        <v>0</v>
      </c>
      <c r="V289" s="230">
        <f>ROUND(E289*U289,2)</f>
        <v>0</v>
      </c>
      <c r="W289" s="230"/>
      <c r="X289" s="230" t="s">
        <v>281</v>
      </c>
      <c r="Y289" s="210"/>
      <c r="Z289" s="210"/>
      <c r="AA289" s="210"/>
      <c r="AB289" s="210"/>
      <c r="AC289" s="210"/>
      <c r="AD289" s="210"/>
      <c r="AE289" s="210"/>
      <c r="AF289" s="210"/>
      <c r="AG289" s="210" t="s">
        <v>330</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47">
        <v>208</v>
      </c>
      <c r="B290" s="248" t="s">
        <v>862</v>
      </c>
      <c r="C290" s="255" t="s">
        <v>863</v>
      </c>
      <c r="D290" s="249" t="s">
        <v>345</v>
      </c>
      <c r="E290" s="250">
        <v>759.5</v>
      </c>
      <c r="F290" s="251"/>
      <c r="G290" s="252">
        <f>ROUND(E290*F290,2)</f>
        <v>0</v>
      </c>
      <c r="H290" s="231"/>
      <c r="I290" s="230">
        <f>ROUND(E290*H290,2)</f>
        <v>0</v>
      </c>
      <c r="J290" s="231"/>
      <c r="K290" s="230">
        <f>ROUND(E290*J290,2)</f>
        <v>0</v>
      </c>
      <c r="L290" s="230">
        <v>21</v>
      </c>
      <c r="M290" s="230">
        <f>G290*(1+L290/100)</f>
        <v>0</v>
      </c>
      <c r="N290" s="229">
        <v>9.0000000000000006E-5</v>
      </c>
      <c r="O290" s="229">
        <f>ROUND(E290*N290,2)</f>
        <v>7.0000000000000007E-2</v>
      </c>
      <c r="P290" s="229">
        <v>0</v>
      </c>
      <c r="Q290" s="229">
        <f>ROUND(E290*P290,2)</f>
        <v>0</v>
      </c>
      <c r="R290" s="230"/>
      <c r="S290" s="230" t="s">
        <v>279</v>
      </c>
      <c r="T290" s="230" t="s">
        <v>280</v>
      </c>
      <c r="U290" s="230">
        <v>0</v>
      </c>
      <c r="V290" s="230">
        <f>ROUND(E290*U290,2)</f>
        <v>0</v>
      </c>
      <c r="W290" s="230"/>
      <c r="X290" s="230" t="s">
        <v>281</v>
      </c>
      <c r="Y290" s="210"/>
      <c r="Z290" s="210"/>
      <c r="AA290" s="210"/>
      <c r="AB290" s="210"/>
      <c r="AC290" s="210"/>
      <c r="AD290" s="210"/>
      <c r="AE290" s="210"/>
      <c r="AF290" s="210"/>
      <c r="AG290" s="210" t="s">
        <v>330</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47">
        <v>209</v>
      </c>
      <c r="B291" s="248" t="s">
        <v>864</v>
      </c>
      <c r="C291" s="255" t="s">
        <v>865</v>
      </c>
      <c r="D291" s="249" t="s">
        <v>345</v>
      </c>
      <c r="E291" s="250">
        <v>97</v>
      </c>
      <c r="F291" s="251"/>
      <c r="G291" s="252">
        <f>ROUND(E291*F291,2)</f>
        <v>0</v>
      </c>
      <c r="H291" s="231"/>
      <c r="I291" s="230">
        <f>ROUND(E291*H291,2)</f>
        <v>0</v>
      </c>
      <c r="J291" s="231"/>
      <c r="K291" s="230">
        <f>ROUND(E291*J291,2)</f>
        <v>0</v>
      </c>
      <c r="L291" s="230">
        <v>21</v>
      </c>
      <c r="M291" s="230">
        <f>G291*(1+L291/100)</f>
        <v>0</v>
      </c>
      <c r="N291" s="229">
        <v>0</v>
      </c>
      <c r="O291" s="229">
        <f>ROUND(E291*N291,2)</f>
        <v>0</v>
      </c>
      <c r="P291" s="229">
        <v>0</v>
      </c>
      <c r="Q291" s="229">
        <f>ROUND(E291*P291,2)</f>
        <v>0</v>
      </c>
      <c r="R291" s="230"/>
      <c r="S291" s="230" t="s">
        <v>279</v>
      </c>
      <c r="T291" s="230" t="s">
        <v>280</v>
      </c>
      <c r="U291" s="230">
        <v>0</v>
      </c>
      <c r="V291" s="230">
        <f>ROUND(E291*U291,2)</f>
        <v>0</v>
      </c>
      <c r="W291" s="230"/>
      <c r="X291" s="230" t="s">
        <v>281</v>
      </c>
      <c r="Y291" s="210"/>
      <c r="Z291" s="210"/>
      <c r="AA291" s="210"/>
      <c r="AB291" s="210"/>
      <c r="AC291" s="210"/>
      <c r="AD291" s="210"/>
      <c r="AE291" s="210"/>
      <c r="AF291" s="210"/>
      <c r="AG291" s="210" t="s">
        <v>330</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x14ac:dyDescent="0.2">
      <c r="A292" s="234" t="s">
        <v>274</v>
      </c>
      <c r="B292" s="235" t="s">
        <v>247</v>
      </c>
      <c r="C292" s="254" t="s">
        <v>29</v>
      </c>
      <c r="D292" s="236"/>
      <c r="E292" s="237"/>
      <c r="F292" s="238"/>
      <c r="G292" s="239">
        <f>SUMIF(AG293:AG312,"&lt;&gt;NOR",G293:G312)</f>
        <v>0</v>
      </c>
      <c r="H292" s="233"/>
      <c r="I292" s="233">
        <f>SUM(I293:I312)</f>
        <v>0</v>
      </c>
      <c r="J292" s="233"/>
      <c r="K292" s="233">
        <f>SUM(K293:K312)</f>
        <v>0</v>
      </c>
      <c r="L292" s="233"/>
      <c r="M292" s="233">
        <f>SUM(M293:M312)</f>
        <v>0</v>
      </c>
      <c r="N292" s="232"/>
      <c r="O292" s="232">
        <f>SUM(O293:O312)</f>
        <v>0</v>
      </c>
      <c r="P292" s="232"/>
      <c r="Q292" s="232">
        <f>SUM(Q293:Q312)</f>
        <v>0</v>
      </c>
      <c r="R292" s="233"/>
      <c r="S292" s="233"/>
      <c r="T292" s="233"/>
      <c r="U292" s="233"/>
      <c r="V292" s="233">
        <f>SUM(V293:V312)</f>
        <v>0</v>
      </c>
      <c r="W292" s="233"/>
      <c r="X292" s="233"/>
      <c r="AG292" t="s">
        <v>275</v>
      </c>
    </row>
    <row r="293" spans="1:60" outlineLevel="1" x14ac:dyDescent="0.2">
      <c r="A293" s="247">
        <v>210</v>
      </c>
      <c r="B293" s="248" t="s">
        <v>866</v>
      </c>
      <c r="C293" s="255" t="s">
        <v>867</v>
      </c>
      <c r="D293" s="249" t="s">
        <v>386</v>
      </c>
      <c r="E293" s="250">
        <v>1</v>
      </c>
      <c r="F293" s="251"/>
      <c r="G293" s="252">
        <f>ROUND(E293*F293,2)</f>
        <v>0</v>
      </c>
      <c r="H293" s="231"/>
      <c r="I293" s="230">
        <f>ROUND(E293*H293,2)</f>
        <v>0</v>
      </c>
      <c r="J293" s="231"/>
      <c r="K293" s="230">
        <f>ROUND(E293*J293,2)</f>
        <v>0</v>
      </c>
      <c r="L293" s="230">
        <v>21</v>
      </c>
      <c r="M293" s="230">
        <f>G293*(1+L293/100)</f>
        <v>0</v>
      </c>
      <c r="N293" s="229">
        <v>0</v>
      </c>
      <c r="O293" s="229">
        <f>ROUND(E293*N293,2)</f>
        <v>0</v>
      </c>
      <c r="P293" s="229">
        <v>0</v>
      </c>
      <c r="Q293" s="229">
        <f>ROUND(E293*P293,2)</f>
        <v>0</v>
      </c>
      <c r="R293" s="230"/>
      <c r="S293" s="230" t="s">
        <v>279</v>
      </c>
      <c r="T293" s="230" t="s">
        <v>280</v>
      </c>
      <c r="U293" s="230">
        <v>0</v>
      </c>
      <c r="V293" s="230">
        <f>ROUND(E293*U293,2)</f>
        <v>0</v>
      </c>
      <c r="W293" s="230"/>
      <c r="X293" s="230" t="s">
        <v>387</v>
      </c>
      <c r="Y293" s="210"/>
      <c r="Z293" s="210"/>
      <c r="AA293" s="210"/>
      <c r="AB293" s="210"/>
      <c r="AC293" s="210"/>
      <c r="AD293" s="210"/>
      <c r="AE293" s="210"/>
      <c r="AF293" s="210"/>
      <c r="AG293" s="210" t="s">
        <v>388</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
      <c r="A294" s="247">
        <v>211</v>
      </c>
      <c r="B294" s="248" t="s">
        <v>868</v>
      </c>
      <c r="C294" s="255" t="s">
        <v>869</v>
      </c>
      <c r="D294" s="249" t="s">
        <v>386</v>
      </c>
      <c r="E294" s="250">
        <v>50</v>
      </c>
      <c r="F294" s="251"/>
      <c r="G294" s="252">
        <f>ROUND(E294*F294,2)</f>
        <v>0</v>
      </c>
      <c r="H294" s="231"/>
      <c r="I294" s="230">
        <f>ROUND(E294*H294,2)</f>
        <v>0</v>
      </c>
      <c r="J294" s="231"/>
      <c r="K294" s="230">
        <f>ROUND(E294*J294,2)</f>
        <v>0</v>
      </c>
      <c r="L294" s="230">
        <v>21</v>
      </c>
      <c r="M294" s="230">
        <f>G294*(1+L294/100)</f>
        <v>0</v>
      </c>
      <c r="N294" s="229">
        <v>0</v>
      </c>
      <c r="O294" s="229">
        <f>ROUND(E294*N294,2)</f>
        <v>0</v>
      </c>
      <c r="P294" s="229">
        <v>0</v>
      </c>
      <c r="Q294" s="229">
        <f>ROUND(E294*P294,2)</f>
        <v>0</v>
      </c>
      <c r="R294" s="230"/>
      <c r="S294" s="230" t="s">
        <v>279</v>
      </c>
      <c r="T294" s="230" t="s">
        <v>280</v>
      </c>
      <c r="U294" s="230">
        <v>0</v>
      </c>
      <c r="V294" s="230">
        <f>ROUND(E294*U294,2)</f>
        <v>0</v>
      </c>
      <c r="W294" s="230"/>
      <c r="X294" s="230" t="s">
        <v>387</v>
      </c>
      <c r="Y294" s="210"/>
      <c r="Z294" s="210"/>
      <c r="AA294" s="210"/>
      <c r="AB294" s="210"/>
      <c r="AC294" s="210"/>
      <c r="AD294" s="210"/>
      <c r="AE294" s="210"/>
      <c r="AF294" s="210"/>
      <c r="AG294" s="210" t="s">
        <v>388</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47">
        <v>212</v>
      </c>
      <c r="B295" s="248" t="s">
        <v>870</v>
      </c>
      <c r="C295" s="255" t="s">
        <v>871</v>
      </c>
      <c r="D295" s="249" t="s">
        <v>872</v>
      </c>
      <c r="E295" s="250">
        <v>24</v>
      </c>
      <c r="F295" s="251"/>
      <c r="G295" s="252">
        <f>ROUND(E295*F295,2)</f>
        <v>0</v>
      </c>
      <c r="H295" s="231"/>
      <c r="I295" s="230">
        <f>ROUND(E295*H295,2)</f>
        <v>0</v>
      </c>
      <c r="J295" s="231"/>
      <c r="K295" s="230">
        <f>ROUND(E295*J295,2)</f>
        <v>0</v>
      </c>
      <c r="L295" s="230">
        <v>21</v>
      </c>
      <c r="M295" s="230">
        <f>G295*(1+L295/100)</f>
        <v>0</v>
      </c>
      <c r="N295" s="229">
        <v>0</v>
      </c>
      <c r="O295" s="229">
        <f>ROUND(E295*N295,2)</f>
        <v>0</v>
      </c>
      <c r="P295" s="229">
        <v>0</v>
      </c>
      <c r="Q295" s="229">
        <f>ROUND(E295*P295,2)</f>
        <v>0</v>
      </c>
      <c r="R295" s="230"/>
      <c r="S295" s="230" t="s">
        <v>279</v>
      </c>
      <c r="T295" s="230" t="s">
        <v>280</v>
      </c>
      <c r="U295" s="230">
        <v>0</v>
      </c>
      <c r="V295" s="230">
        <f>ROUND(E295*U295,2)</f>
        <v>0</v>
      </c>
      <c r="W295" s="230"/>
      <c r="X295" s="230" t="s">
        <v>387</v>
      </c>
      <c r="Y295" s="210"/>
      <c r="Z295" s="210"/>
      <c r="AA295" s="210"/>
      <c r="AB295" s="210"/>
      <c r="AC295" s="210"/>
      <c r="AD295" s="210"/>
      <c r="AE295" s="210"/>
      <c r="AF295" s="210"/>
      <c r="AG295" s="210" t="s">
        <v>388</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ht="22.5" outlineLevel="1" x14ac:dyDescent="0.2">
      <c r="A296" s="247">
        <v>213</v>
      </c>
      <c r="B296" s="248" t="s">
        <v>873</v>
      </c>
      <c r="C296" s="255" t="s">
        <v>874</v>
      </c>
      <c r="D296" s="249" t="s">
        <v>386</v>
      </c>
      <c r="E296" s="250">
        <v>1</v>
      </c>
      <c r="F296" s="251"/>
      <c r="G296" s="252">
        <f>ROUND(E296*F296,2)</f>
        <v>0</v>
      </c>
      <c r="H296" s="231"/>
      <c r="I296" s="230">
        <f>ROUND(E296*H296,2)</f>
        <v>0</v>
      </c>
      <c r="J296" s="231"/>
      <c r="K296" s="230">
        <f>ROUND(E296*J296,2)</f>
        <v>0</v>
      </c>
      <c r="L296" s="230">
        <v>21</v>
      </c>
      <c r="M296" s="230">
        <f>G296*(1+L296/100)</f>
        <v>0</v>
      </c>
      <c r="N296" s="229">
        <v>0</v>
      </c>
      <c r="O296" s="229">
        <f>ROUND(E296*N296,2)</f>
        <v>0</v>
      </c>
      <c r="P296" s="229">
        <v>0</v>
      </c>
      <c r="Q296" s="229">
        <f>ROUND(E296*P296,2)</f>
        <v>0</v>
      </c>
      <c r="R296" s="230"/>
      <c r="S296" s="230" t="s">
        <v>279</v>
      </c>
      <c r="T296" s="230" t="s">
        <v>280</v>
      </c>
      <c r="U296" s="230">
        <v>0</v>
      </c>
      <c r="V296" s="230">
        <f>ROUND(E296*U296,2)</f>
        <v>0</v>
      </c>
      <c r="W296" s="230"/>
      <c r="X296" s="230" t="s">
        <v>387</v>
      </c>
      <c r="Y296" s="210"/>
      <c r="Z296" s="210"/>
      <c r="AA296" s="210"/>
      <c r="AB296" s="210"/>
      <c r="AC296" s="210"/>
      <c r="AD296" s="210"/>
      <c r="AE296" s="210"/>
      <c r="AF296" s="210"/>
      <c r="AG296" s="210" t="s">
        <v>388</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ht="22.5" outlineLevel="1" x14ac:dyDescent="0.2">
      <c r="A297" s="247">
        <v>214</v>
      </c>
      <c r="B297" s="248" t="s">
        <v>875</v>
      </c>
      <c r="C297" s="255" t="s">
        <v>876</v>
      </c>
      <c r="D297" s="249" t="s">
        <v>386</v>
      </c>
      <c r="E297" s="250">
        <v>15</v>
      </c>
      <c r="F297" s="251"/>
      <c r="G297" s="252">
        <f>ROUND(E297*F297,2)</f>
        <v>0</v>
      </c>
      <c r="H297" s="231"/>
      <c r="I297" s="230">
        <f>ROUND(E297*H297,2)</f>
        <v>0</v>
      </c>
      <c r="J297" s="231"/>
      <c r="K297" s="230">
        <f>ROUND(E297*J297,2)</f>
        <v>0</v>
      </c>
      <c r="L297" s="230">
        <v>21</v>
      </c>
      <c r="M297" s="230">
        <f>G297*(1+L297/100)</f>
        <v>0</v>
      </c>
      <c r="N297" s="229">
        <v>0</v>
      </c>
      <c r="O297" s="229">
        <f>ROUND(E297*N297,2)</f>
        <v>0</v>
      </c>
      <c r="P297" s="229">
        <v>0</v>
      </c>
      <c r="Q297" s="229">
        <f>ROUND(E297*P297,2)</f>
        <v>0</v>
      </c>
      <c r="R297" s="230"/>
      <c r="S297" s="230" t="s">
        <v>279</v>
      </c>
      <c r="T297" s="230" t="s">
        <v>280</v>
      </c>
      <c r="U297" s="230">
        <v>0</v>
      </c>
      <c r="V297" s="230">
        <f>ROUND(E297*U297,2)</f>
        <v>0</v>
      </c>
      <c r="W297" s="230"/>
      <c r="X297" s="230" t="s">
        <v>387</v>
      </c>
      <c r="Y297" s="210"/>
      <c r="Z297" s="210"/>
      <c r="AA297" s="210"/>
      <c r="AB297" s="210"/>
      <c r="AC297" s="210"/>
      <c r="AD297" s="210"/>
      <c r="AE297" s="210"/>
      <c r="AF297" s="210"/>
      <c r="AG297" s="210" t="s">
        <v>388</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47">
        <v>215</v>
      </c>
      <c r="B298" s="248" t="s">
        <v>877</v>
      </c>
      <c r="C298" s="255" t="s">
        <v>878</v>
      </c>
      <c r="D298" s="249" t="s">
        <v>879</v>
      </c>
      <c r="E298" s="250">
        <v>75</v>
      </c>
      <c r="F298" s="251"/>
      <c r="G298" s="252">
        <f>ROUND(E298*F298,2)</f>
        <v>0</v>
      </c>
      <c r="H298" s="231"/>
      <c r="I298" s="230">
        <f>ROUND(E298*H298,2)</f>
        <v>0</v>
      </c>
      <c r="J298" s="231"/>
      <c r="K298" s="230">
        <f>ROUND(E298*J298,2)</f>
        <v>0</v>
      </c>
      <c r="L298" s="230">
        <v>21</v>
      </c>
      <c r="M298" s="230">
        <f>G298*(1+L298/100)</f>
        <v>0</v>
      </c>
      <c r="N298" s="229">
        <v>0</v>
      </c>
      <c r="O298" s="229">
        <f>ROUND(E298*N298,2)</f>
        <v>0</v>
      </c>
      <c r="P298" s="229">
        <v>0</v>
      </c>
      <c r="Q298" s="229">
        <f>ROUND(E298*P298,2)</f>
        <v>0</v>
      </c>
      <c r="R298" s="230"/>
      <c r="S298" s="230" t="s">
        <v>279</v>
      </c>
      <c r="T298" s="230" t="s">
        <v>280</v>
      </c>
      <c r="U298" s="230">
        <v>0</v>
      </c>
      <c r="V298" s="230">
        <f>ROUND(E298*U298,2)</f>
        <v>0</v>
      </c>
      <c r="W298" s="230"/>
      <c r="X298" s="230" t="s">
        <v>387</v>
      </c>
      <c r="Y298" s="210"/>
      <c r="Z298" s="210"/>
      <c r="AA298" s="210"/>
      <c r="AB298" s="210"/>
      <c r="AC298" s="210"/>
      <c r="AD298" s="210"/>
      <c r="AE298" s="210"/>
      <c r="AF298" s="210"/>
      <c r="AG298" s="210" t="s">
        <v>388</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2.5" outlineLevel="1" x14ac:dyDescent="0.2">
      <c r="A299" s="247">
        <v>216</v>
      </c>
      <c r="B299" s="248" t="s">
        <v>880</v>
      </c>
      <c r="C299" s="255" t="s">
        <v>881</v>
      </c>
      <c r="D299" s="249" t="s">
        <v>386</v>
      </c>
      <c r="E299" s="250">
        <v>1</v>
      </c>
      <c r="F299" s="251"/>
      <c r="G299" s="252">
        <f>ROUND(E299*F299,2)</f>
        <v>0</v>
      </c>
      <c r="H299" s="231"/>
      <c r="I299" s="230">
        <f>ROUND(E299*H299,2)</f>
        <v>0</v>
      </c>
      <c r="J299" s="231"/>
      <c r="K299" s="230">
        <f>ROUND(E299*J299,2)</f>
        <v>0</v>
      </c>
      <c r="L299" s="230">
        <v>21</v>
      </c>
      <c r="M299" s="230">
        <f>G299*(1+L299/100)</f>
        <v>0</v>
      </c>
      <c r="N299" s="229">
        <v>0</v>
      </c>
      <c r="O299" s="229">
        <f>ROUND(E299*N299,2)</f>
        <v>0</v>
      </c>
      <c r="P299" s="229">
        <v>0</v>
      </c>
      <c r="Q299" s="229">
        <f>ROUND(E299*P299,2)</f>
        <v>0</v>
      </c>
      <c r="R299" s="230"/>
      <c r="S299" s="230" t="s">
        <v>279</v>
      </c>
      <c r="T299" s="230" t="s">
        <v>280</v>
      </c>
      <c r="U299" s="230">
        <v>0</v>
      </c>
      <c r="V299" s="230">
        <f>ROUND(E299*U299,2)</f>
        <v>0</v>
      </c>
      <c r="W299" s="230"/>
      <c r="X299" s="230" t="s">
        <v>387</v>
      </c>
      <c r="Y299" s="210"/>
      <c r="Z299" s="210"/>
      <c r="AA299" s="210"/>
      <c r="AB299" s="210"/>
      <c r="AC299" s="210"/>
      <c r="AD299" s="210"/>
      <c r="AE299" s="210"/>
      <c r="AF299" s="210"/>
      <c r="AG299" s="210" t="s">
        <v>388</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47">
        <v>217</v>
      </c>
      <c r="B300" s="248" t="s">
        <v>882</v>
      </c>
      <c r="C300" s="255" t="s">
        <v>883</v>
      </c>
      <c r="D300" s="249" t="s">
        <v>386</v>
      </c>
      <c r="E300" s="250">
        <v>1</v>
      </c>
      <c r="F300" s="251"/>
      <c r="G300" s="252">
        <f>ROUND(E300*F300,2)</f>
        <v>0</v>
      </c>
      <c r="H300" s="231"/>
      <c r="I300" s="230">
        <f>ROUND(E300*H300,2)</f>
        <v>0</v>
      </c>
      <c r="J300" s="231"/>
      <c r="K300" s="230">
        <f>ROUND(E300*J300,2)</f>
        <v>0</v>
      </c>
      <c r="L300" s="230">
        <v>21</v>
      </c>
      <c r="M300" s="230">
        <f>G300*(1+L300/100)</f>
        <v>0</v>
      </c>
      <c r="N300" s="229">
        <v>0</v>
      </c>
      <c r="O300" s="229">
        <f>ROUND(E300*N300,2)</f>
        <v>0</v>
      </c>
      <c r="P300" s="229">
        <v>0</v>
      </c>
      <c r="Q300" s="229">
        <f>ROUND(E300*P300,2)</f>
        <v>0</v>
      </c>
      <c r="R300" s="230"/>
      <c r="S300" s="230" t="s">
        <v>279</v>
      </c>
      <c r="T300" s="230" t="s">
        <v>280</v>
      </c>
      <c r="U300" s="230">
        <v>0</v>
      </c>
      <c r="V300" s="230">
        <f>ROUND(E300*U300,2)</f>
        <v>0</v>
      </c>
      <c r="W300" s="230"/>
      <c r="X300" s="230" t="s">
        <v>387</v>
      </c>
      <c r="Y300" s="210"/>
      <c r="Z300" s="210"/>
      <c r="AA300" s="210"/>
      <c r="AB300" s="210"/>
      <c r="AC300" s="210"/>
      <c r="AD300" s="210"/>
      <c r="AE300" s="210"/>
      <c r="AF300" s="210"/>
      <c r="AG300" s="210" t="s">
        <v>388</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47">
        <v>218</v>
      </c>
      <c r="B301" s="248" t="s">
        <v>884</v>
      </c>
      <c r="C301" s="255" t="s">
        <v>885</v>
      </c>
      <c r="D301" s="249" t="s">
        <v>386</v>
      </c>
      <c r="E301" s="250">
        <v>1</v>
      </c>
      <c r="F301" s="251"/>
      <c r="G301" s="252">
        <f>ROUND(E301*F301,2)</f>
        <v>0</v>
      </c>
      <c r="H301" s="231"/>
      <c r="I301" s="230">
        <f>ROUND(E301*H301,2)</f>
        <v>0</v>
      </c>
      <c r="J301" s="231"/>
      <c r="K301" s="230">
        <f>ROUND(E301*J301,2)</f>
        <v>0</v>
      </c>
      <c r="L301" s="230">
        <v>21</v>
      </c>
      <c r="M301" s="230">
        <f>G301*(1+L301/100)</f>
        <v>0</v>
      </c>
      <c r="N301" s="229">
        <v>0</v>
      </c>
      <c r="O301" s="229">
        <f>ROUND(E301*N301,2)</f>
        <v>0</v>
      </c>
      <c r="P301" s="229">
        <v>0</v>
      </c>
      <c r="Q301" s="229">
        <f>ROUND(E301*P301,2)</f>
        <v>0</v>
      </c>
      <c r="R301" s="230"/>
      <c r="S301" s="230" t="s">
        <v>279</v>
      </c>
      <c r="T301" s="230" t="s">
        <v>280</v>
      </c>
      <c r="U301" s="230">
        <v>0</v>
      </c>
      <c r="V301" s="230">
        <f>ROUND(E301*U301,2)</f>
        <v>0</v>
      </c>
      <c r="W301" s="230"/>
      <c r="X301" s="230" t="s">
        <v>387</v>
      </c>
      <c r="Y301" s="210"/>
      <c r="Z301" s="210"/>
      <c r="AA301" s="210"/>
      <c r="AB301" s="210"/>
      <c r="AC301" s="210"/>
      <c r="AD301" s="210"/>
      <c r="AE301" s="210"/>
      <c r="AF301" s="210"/>
      <c r="AG301" s="210" t="s">
        <v>388</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47">
        <v>219</v>
      </c>
      <c r="B302" s="248" t="s">
        <v>886</v>
      </c>
      <c r="C302" s="255" t="s">
        <v>887</v>
      </c>
      <c r="D302" s="249" t="s">
        <v>386</v>
      </c>
      <c r="E302" s="250">
        <v>1</v>
      </c>
      <c r="F302" s="251"/>
      <c r="G302" s="252">
        <f>ROUND(E302*F302,2)</f>
        <v>0</v>
      </c>
      <c r="H302" s="231"/>
      <c r="I302" s="230">
        <f>ROUND(E302*H302,2)</f>
        <v>0</v>
      </c>
      <c r="J302" s="231"/>
      <c r="K302" s="230">
        <f>ROUND(E302*J302,2)</f>
        <v>0</v>
      </c>
      <c r="L302" s="230">
        <v>21</v>
      </c>
      <c r="M302" s="230">
        <f>G302*(1+L302/100)</f>
        <v>0</v>
      </c>
      <c r="N302" s="229">
        <v>0</v>
      </c>
      <c r="O302" s="229">
        <f>ROUND(E302*N302,2)</f>
        <v>0</v>
      </c>
      <c r="P302" s="229">
        <v>0</v>
      </c>
      <c r="Q302" s="229">
        <f>ROUND(E302*P302,2)</f>
        <v>0</v>
      </c>
      <c r="R302" s="230"/>
      <c r="S302" s="230" t="s">
        <v>279</v>
      </c>
      <c r="T302" s="230" t="s">
        <v>280</v>
      </c>
      <c r="U302" s="230">
        <v>0</v>
      </c>
      <c r="V302" s="230">
        <f>ROUND(E302*U302,2)</f>
        <v>0</v>
      </c>
      <c r="W302" s="230"/>
      <c r="X302" s="230" t="s">
        <v>387</v>
      </c>
      <c r="Y302" s="210"/>
      <c r="Z302" s="210"/>
      <c r="AA302" s="210"/>
      <c r="AB302" s="210"/>
      <c r="AC302" s="210"/>
      <c r="AD302" s="210"/>
      <c r="AE302" s="210"/>
      <c r="AF302" s="210"/>
      <c r="AG302" s="210" t="s">
        <v>388</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47">
        <v>220</v>
      </c>
      <c r="B303" s="248" t="s">
        <v>888</v>
      </c>
      <c r="C303" s="255" t="s">
        <v>889</v>
      </c>
      <c r="D303" s="249" t="s">
        <v>386</v>
      </c>
      <c r="E303" s="250">
        <v>9</v>
      </c>
      <c r="F303" s="251"/>
      <c r="G303" s="252">
        <f>ROUND(E303*F303,2)</f>
        <v>0</v>
      </c>
      <c r="H303" s="231"/>
      <c r="I303" s="230">
        <f>ROUND(E303*H303,2)</f>
        <v>0</v>
      </c>
      <c r="J303" s="231"/>
      <c r="K303" s="230">
        <f>ROUND(E303*J303,2)</f>
        <v>0</v>
      </c>
      <c r="L303" s="230">
        <v>21</v>
      </c>
      <c r="M303" s="230">
        <f>G303*(1+L303/100)</f>
        <v>0</v>
      </c>
      <c r="N303" s="229">
        <v>0</v>
      </c>
      <c r="O303" s="229">
        <f>ROUND(E303*N303,2)</f>
        <v>0</v>
      </c>
      <c r="P303" s="229">
        <v>0</v>
      </c>
      <c r="Q303" s="229">
        <f>ROUND(E303*P303,2)</f>
        <v>0</v>
      </c>
      <c r="R303" s="230"/>
      <c r="S303" s="230" t="s">
        <v>279</v>
      </c>
      <c r="T303" s="230" t="s">
        <v>280</v>
      </c>
      <c r="U303" s="230">
        <v>0</v>
      </c>
      <c r="V303" s="230">
        <f>ROUND(E303*U303,2)</f>
        <v>0</v>
      </c>
      <c r="W303" s="230"/>
      <c r="X303" s="230" t="s">
        <v>387</v>
      </c>
      <c r="Y303" s="210"/>
      <c r="Z303" s="210"/>
      <c r="AA303" s="210"/>
      <c r="AB303" s="210"/>
      <c r="AC303" s="210"/>
      <c r="AD303" s="210"/>
      <c r="AE303" s="210"/>
      <c r="AF303" s="210"/>
      <c r="AG303" s="210" t="s">
        <v>388</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47">
        <v>221</v>
      </c>
      <c r="B304" s="248" t="s">
        <v>890</v>
      </c>
      <c r="C304" s="255" t="s">
        <v>891</v>
      </c>
      <c r="D304" s="249" t="s">
        <v>386</v>
      </c>
      <c r="E304" s="250">
        <v>1</v>
      </c>
      <c r="F304" s="251"/>
      <c r="G304" s="252">
        <f>ROUND(E304*F304,2)</f>
        <v>0</v>
      </c>
      <c r="H304" s="231"/>
      <c r="I304" s="230">
        <f>ROUND(E304*H304,2)</f>
        <v>0</v>
      </c>
      <c r="J304" s="231"/>
      <c r="K304" s="230">
        <f>ROUND(E304*J304,2)</f>
        <v>0</v>
      </c>
      <c r="L304" s="230">
        <v>21</v>
      </c>
      <c r="M304" s="230">
        <f>G304*(1+L304/100)</f>
        <v>0</v>
      </c>
      <c r="N304" s="229">
        <v>0</v>
      </c>
      <c r="O304" s="229">
        <f>ROUND(E304*N304,2)</f>
        <v>0</v>
      </c>
      <c r="P304" s="229">
        <v>0</v>
      </c>
      <c r="Q304" s="229">
        <f>ROUND(E304*P304,2)</f>
        <v>0</v>
      </c>
      <c r="R304" s="230"/>
      <c r="S304" s="230" t="s">
        <v>279</v>
      </c>
      <c r="T304" s="230" t="s">
        <v>280</v>
      </c>
      <c r="U304" s="230">
        <v>0</v>
      </c>
      <c r="V304" s="230">
        <f>ROUND(E304*U304,2)</f>
        <v>0</v>
      </c>
      <c r="W304" s="230"/>
      <c r="X304" s="230" t="s">
        <v>387</v>
      </c>
      <c r="Y304" s="210"/>
      <c r="Z304" s="210"/>
      <c r="AA304" s="210"/>
      <c r="AB304" s="210"/>
      <c r="AC304" s="210"/>
      <c r="AD304" s="210"/>
      <c r="AE304" s="210"/>
      <c r="AF304" s="210"/>
      <c r="AG304" s="210" t="s">
        <v>388</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22.5" outlineLevel="1" x14ac:dyDescent="0.2">
      <c r="A305" s="247">
        <v>222</v>
      </c>
      <c r="B305" s="248" t="s">
        <v>892</v>
      </c>
      <c r="C305" s="255" t="s">
        <v>893</v>
      </c>
      <c r="D305" s="249" t="s">
        <v>386</v>
      </c>
      <c r="E305" s="250">
        <v>3</v>
      </c>
      <c r="F305" s="251"/>
      <c r="G305" s="252">
        <f>ROUND(E305*F305,2)</f>
        <v>0</v>
      </c>
      <c r="H305" s="231"/>
      <c r="I305" s="230">
        <f>ROUND(E305*H305,2)</f>
        <v>0</v>
      </c>
      <c r="J305" s="231"/>
      <c r="K305" s="230">
        <f>ROUND(E305*J305,2)</f>
        <v>0</v>
      </c>
      <c r="L305" s="230">
        <v>21</v>
      </c>
      <c r="M305" s="230">
        <f>G305*(1+L305/100)</f>
        <v>0</v>
      </c>
      <c r="N305" s="229">
        <v>0</v>
      </c>
      <c r="O305" s="229">
        <f>ROUND(E305*N305,2)</f>
        <v>0</v>
      </c>
      <c r="P305" s="229">
        <v>0</v>
      </c>
      <c r="Q305" s="229">
        <f>ROUND(E305*P305,2)</f>
        <v>0</v>
      </c>
      <c r="R305" s="230"/>
      <c r="S305" s="230" t="s">
        <v>279</v>
      </c>
      <c r="T305" s="230" t="s">
        <v>280</v>
      </c>
      <c r="U305" s="230">
        <v>0</v>
      </c>
      <c r="V305" s="230">
        <f>ROUND(E305*U305,2)</f>
        <v>0</v>
      </c>
      <c r="W305" s="230"/>
      <c r="X305" s="230" t="s">
        <v>281</v>
      </c>
      <c r="Y305" s="210"/>
      <c r="Z305" s="210"/>
      <c r="AA305" s="210"/>
      <c r="AB305" s="210"/>
      <c r="AC305" s="210"/>
      <c r="AD305" s="210"/>
      <c r="AE305" s="210"/>
      <c r="AF305" s="210"/>
      <c r="AG305" s="210" t="s">
        <v>894</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ht="22.5" outlineLevel="1" x14ac:dyDescent="0.2">
      <c r="A306" s="247">
        <v>223</v>
      </c>
      <c r="B306" s="248" t="s">
        <v>895</v>
      </c>
      <c r="C306" s="255" t="s">
        <v>896</v>
      </c>
      <c r="D306" s="249" t="s">
        <v>386</v>
      </c>
      <c r="E306" s="250">
        <v>1</v>
      </c>
      <c r="F306" s="251"/>
      <c r="G306" s="252">
        <f>ROUND(E306*F306,2)</f>
        <v>0</v>
      </c>
      <c r="H306" s="231"/>
      <c r="I306" s="230">
        <f>ROUND(E306*H306,2)</f>
        <v>0</v>
      </c>
      <c r="J306" s="231"/>
      <c r="K306" s="230">
        <f>ROUND(E306*J306,2)</f>
        <v>0</v>
      </c>
      <c r="L306" s="230">
        <v>21</v>
      </c>
      <c r="M306" s="230">
        <f>G306*(1+L306/100)</f>
        <v>0</v>
      </c>
      <c r="N306" s="229">
        <v>0</v>
      </c>
      <c r="O306" s="229">
        <f>ROUND(E306*N306,2)</f>
        <v>0</v>
      </c>
      <c r="P306" s="229">
        <v>0</v>
      </c>
      <c r="Q306" s="229">
        <f>ROUND(E306*P306,2)</f>
        <v>0</v>
      </c>
      <c r="R306" s="230"/>
      <c r="S306" s="230" t="s">
        <v>279</v>
      </c>
      <c r="T306" s="230" t="s">
        <v>280</v>
      </c>
      <c r="U306" s="230">
        <v>0</v>
      </c>
      <c r="V306" s="230">
        <f>ROUND(E306*U306,2)</f>
        <v>0</v>
      </c>
      <c r="W306" s="230"/>
      <c r="X306" s="230" t="s">
        <v>387</v>
      </c>
      <c r="Y306" s="210"/>
      <c r="Z306" s="210"/>
      <c r="AA306" s="210"/>
      <c r="AB306" s="210"/>
      <c r="AC306" s="210"/>
      <c r="AD306" s="210"/>
      <c r="AE306" s="210"/>
      <c r="AF306" s="210"/>
      <c r="AG306" s="210" t="s">
        <v>388</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2.5" outlineLevel="1" x14ac:dyDescent="0.2">
      <c r="A307" s="241">
        <v>224</v>
      </c>
      <c r="B307" s="242" t="s">
        <v>897</v>
      </c>
      <c r="C307" s="256" t="s">
        <v>898</v>
      </c>
      <c r="D307" s="243" t="s">
        <v>386</v>
      </c>
      <c r="E307" s="244">
        <v>1</v>
      </c>
      <c r="F307" s="245"/>
      <c r="G307" s="246">
        <f>ROUND(E307*F307,2)</f>
        <v>0</v>
      </c>
      <c r="H307" s="231"/>
      <c r="I307" s="230">
        <f>ROUND(E307*H307,2)</f>
        <v>0</v>
      </c>
      <c r="J307" s="231"/>
      <c r="K307" s="230">
        <f>ROUND(E307*J307,2)</f>
        <v>0</v>
      </c>
      <c r="L307" s="230">
        <v>21</v>
      </c>
      <c r="M307" s="230">
        <f>G307*(1+L307/100)</f>
        <v>0</v>
      </c>
      <c r="N307" s="229">
        <v>0</v>
      </c>
      <c r="O307" s="229">
        <f>ROUND(E307*N307,2)</f>
        <v>0</v>
      </c>
      <c r="P307" s="229">
        <v>0</v>
      </c>
      <c r="Q307" s="229">
        <f>ROUND(E307*P307,2)</f>
        <v>0</v>
      </c>
      <c r="R307" s="230"/>
      <c r="S307" s="230" t="s">
        <v>279</v>
      </c>
      <c r="T307" s="230" t="s">
        <v>280</v>
      </c>
      <c r="U307" s="230">
        <v>0</v>
      </c>
      <c r="V307" s="230">
        <f>ROUND(E307*U307,2)</f>
        <v>0</v>
      </c>
      <c r="W307" s="230"/>
      <c r="X307" s="230" t="s">
        <v>387</v>
      </c>
      <c r="Y307" s="210"/>
      <c r="Z307" s="210"/>
      <c r="AA307" s="210"/>
      <c r="AB307" s="210"/>
      <c r="AC307" s="210"/>
      <c r="AD307" s="210"/>
      <c r="AE307" s="210"/>
      <c r="AF307" s="210"/>
      <c r="AG307" s="210" t="s">
        <v>388</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27"/>
      <c r="B308" s="228"/>
      <c r="C308" s="257" t="s">
        <v>899</v>
      </c>
      <c r="D308" s="253"/>
      <c r="E308" s="253"/>
      <c r="F308" s="253"/>
      <c r="G308" s="253"/>
      <c r="H308" s="230"/>
      <c r="I308" s="230"/>
      <c r="J308" s="230"/>
      <c r="K308" s="230"/>
      <c r="L308" s="230"/>
      <c r="M308" s="230"/>
      <c r="N308" s="229"/>
      <c r="O308" s="229"/>
      <c r="P308" s="229"/>
      <c r="Q308" s="229"/>
      <c r="R308" s="230"/>
      <c r="S308" s="230"/>
      <c r="T308" s="230"/>
      <c r="U308" s="230"/>
      <c r="V308" s="230"/>
      <c r="W308" s="230"/>
      <c r="X308" s="230"/>
      <c r="Y308" s="210"/>
      <c r="Z308" s="210"/>
      <c r="AA308" s="210"/>
      <c r="AB308" s="210"/>
      <c r="AC308" s="210"/>
      <c r="AD308" s="210"/>
      <c r="AE308" s="210"/>
      <c r="AF308" s="210"/>
      <c r="AG308" s="210" t="s">
        <v>294</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27"/>
      <c r="B309" s="228"/>
      <c r="C309" s="266" t="s">
        <v>900</v>
      </c>
      <c r="D309" s="265"/>
      <c r="E309" s="265"/>
      <c r="F309" s="265"/>
      <c r="G309" s="265"/>
      <c r="H309" s="230"/>
      <c r="I309" s="230"/>
      <c r="J309" s="230"/>
      <c r="K309" s="230"/>
      <c r="L309" s="230"/>
      <c r="M309" s="230"/>
      <c r="N309" s="229"/>
      <c r="O309" s="229"/>
      <c r="P309" s="229"/>
      <c r="Q309" s="229"/>
      <c r="R309" s="230"/>
      <c r="S309" s="230"/>
      <c r="T309" s="230"/>
      <c r="U309" s="230"/>
      <c r="V309" s="230"/>
      <c r="W309" s="230"/>
      <c r="X309" s="230"/>
      <c r="Y309" s="210"/>
      <c r="Z309" s="210"/>
      <c r="AA309" s="210"/>
      <c r="AB309" s="210"/>
      <c r="AC309" s="210"/>
      <c r="AD309" s="210"/>
      <c r="AE309" s="210"/>
      <c r="AF309" s="210"/>
      <c r="AG309" s="210" t="s">
        <v>294</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27"/>
      <c r="B310" s="228"/>
      <c r="C310" s="266" t="s">
        <v>901</v>
      </c>
      <c r="D310" s="265"/>
      <c r="E310" s="265"/>
      <c r="F310" s="265"/>
      <c r="G310" s="265"/>
      <c r="H310" s="230"/>
      <c r="I310" s="230"/>
      <c r="J310" s="230"/>
      <c r="K310" s="230"/>
      <c r="L310" s="230"/>
      <c r="M310" s="230"/>
      <c r="N310" s="229"/>
      <c r="O310" s="229"/>
      <c r="P310" s="229"/>
      <c r="Q310" s="229"/>
      <c r="R310" s="230"/>
      <c r="S310" s="230"/>
      <c r="T310" s="230"/>
      <c r="U310" s="230"/>
      <c r="V310" s="230"/>
      <c r="W310" s="230"/>
      <c r="X310" s="230"/>
      <c r="Y310" s="210"/>
      <c r="Z310" s="210"/>
      <c r="AA310" s="210"/>
      <c r="AB310" s="210"/>
      <c r="AC310" s="210"/>
      <c r="AD310" s="210"/>
      <c r="AE310" s="210"/>
      <c r="AF310" s="210"/>
      <c r="AG310" s="210" t="s">
        <v>294</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27"/>
      <c r="B311" s="228"/>
      <c r="C311" s="266" t="s">
        <v>902</v>
      </c>
      <c r="D311" s="265"/>
      <c r="E311" s="265"/>
      <c r="F311" s="265"/>
      <c r="G311" s="265"/>
      <c r="H311" s="230"/>
      <c r="I311" s="230"/>
      <c r="J311" s="230"/>
      <c r="K311" s="230"/>
      <c r="L311" s="230"/>
      <c r="M311" s="230"/>
      <c r="N311" s="229"/>
      <c r="O311" s="229"/>
      <c r="P311" s="229"/>
      <c r="Q311" s="229"/>
      <c r="R311" s="230"/>
      <c r="S311" s="230"/>
      <c r="T311" s="230"/>
      <c r="U311" s="230"/>
      <c r="V311" s="230"/>
      <c r="W311" s="230"/>
      <c r="X311" s="230"/>
      <c r="Y311" s="210"/>
      <c r="Z311" s="210"/>
      <c r="AA311" s="210"/>
      <c r="AB311" s="210"/>
      <c r="AC311" s="210"/>
      <c r="AD311" s="210"/>
      <c r="AE311" s="210"/>
      <c r="AF311" s="210"/>
      <c r="AG311" s="210" t="s">
        <v>294</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ht="22.5" outlineLevel="1" x14ac:dyDescent="0.2">
      <c r="A312" s="247">
        <v>225</v>
      </c>
      <c r="B312" s="248" t="s">
        <v>903</v>
      </c>
      <c r="C312" s="255" t="s">
        <v>904</v>
      </c>
      <c r="D312" s="249" t="s">
        <v>386</v>
      </c>
      <c r="E312" s="250">
        <v>1</v>
      </c>
      <c r="F312" s="251"/>
      <c r="G312" s="252">
        <f>ROUND(E312*F312,2)</f>
        <v>0</v>
      </c>
      <c r="H312" s="231"/>
      <c r="I312" s="230">
        <f>ROUND(E312*H312,2)</f>
        <v>0</v>
      </c>
      <c r="J312" s="231"/>
      <c r="K312" s="230">
        <f>ROUND(E312*J312,2)</f>
        <v>0</v>
      </c>
      <c r="L312" s="230">
        <v>21</v>
      </c>
      <c r="M312" s="230">
        <f>G312*(1+L312/100)</f>
        <v>0</v>
      </c>
      <c r="N312" s="229">
        <v>0</v>
      </c>
      <c r="O312" s="229">
        <f>ROUND(E312*N312,2)</f>
        <v>0</v>
      </c>
      <c r="P312" s="229">
        <v>0</v>
      </c>
      <c r="Q312" s="229">
        <f>ROUND(E312*P312,2)</f>
        <v>0</v>
      </c>
      <c r="R312" s="230"/>
      <c r="S312" s="230" t="s">
        <v>279</v>
      </c>
      <c r="T312" s="230" t="s">
        <v>280</v>
      </c>
      <c r="U312" s="230">
        <v>0</v>
      </c>
      <c r="V312" s="230">
        <f>ROUND(E312*U312,2)</f>
        <v>0</v>
      </c>
      <c r="W312" s="230"/>
      <c r="X312" s="230" t="s">
        <v>387</v>
      </c>
      <c r="Y312" s="210"/>
      <c r="Z312" s="210"/>
      <c r="AA312" s="210"/>
      <c r="AB312" s="210"/>
      <c r="AC312" s="210"/>
      <c r="AD312" s="210"/>
      <c r="AE312" s="210"/>
      <c r="AF312" s="210"/>
      <c r="AG312" s="210" t="s">
        <v>388</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x14ac:dyDescent="0.2">
      <c r="A313" s="234" t="s">
        <v>274</v>
      </c>
      <c r="B313" s="235" t="s">
        <v>248</v>
      </c>
      <c r="C313" s="254" t="s">
        <v>30</v>
      </c>
      <c r="D313" s="236"/>
      <c r="E313" s="237"/>
      <c r="F313" s="238"/>
      <c r="G313" s="239">
        <f>SUMIF(AG314:AG321,"&lt;&gt;NOR",G314:G321)</f>
        <v>0</v>
      </c>
      <c r="H313" s="233"/>
      <c r="I313" s="233">
        <f>SUM(I314:I321)</f>
        <v>0</v>
      </c>
      <c r="J313" s="233"/>
      <c r="K313" s="233">
        <f>SUM(K314:K321)</f>
        <v>0</v>
      </c>
      <c r="L313" s="233"/>
      <c r="M313" s="233">
        <f>SUM(M314:M321)</f>
        <v>0</v>
      </c>
      <c r="N313" s="232"/>
      <c r="O313" s="232">
        <f>SUM(O314:O321)</f>
        <v>0</v>
      </c>
      <c r="P313" s="232"/>
      <c r="Q313" s="232">
        <f>SUM(Q314:Q321)</f>
        <v>0</v>
      </c>
      <c r="R313" s="233"/>
      <c r="S313" s="233"/>
      <c r="T313" s="233"/>
      <c r="U313" s="233"/>
      <c r="V313" s="233">
        <f>SUM(V314:V321)</f>
        <v>0</v>
      </c>
      <c r="W313" s="233"/>
      <c r="X313" s="233"/>
      <c r="AG313" t="s">
        <v>275</v>
      </c>
    </row>
    <row r="314" spans="1:60" outlineLevel="1" x14ac:dyDescent="0.2">
      <c r="A314" s="247">
        <v>226</v>
      </c>
      <c r="B314" s="248" t="s">
        <v>905</v>
      </c>
      <c r="C314" s="255" t="s">
        <v>906</v>
      </c>
      <c r="D314" s="249" t="s">
        <v>386</v>
      </c>
      <c r="E314" s="250">
        <v>1</v>
      </c>
      <c r="F314" s="251"/>
      <c r="G314" s="252">
        <f>ROUND(E314*F314,2)</f>
        <v>0</v>
      </c>
      <c r="H314" s="231"/>
      <c r="I314" s="230">
        <f>ROUND(E314*H314,2)</f>
        <v>0</v>
      </c>
      <c r="J314" s="231"/>
      <c r="K314" s="230">
        <f>ROUND(E314*J314,2)</f>
        <v>0</v>
      </c>
      <c r="L314" s="230">
        <v>21</v>
      </c>
      <c r="M314" s="230">
        <f>G314*(1+L314/100)</f>
        <v>0</v>
      </c>
      <c r="N314" s="229">
        <v>0</v>
      </c>
      <c r="O314" s="229">
        <f>ROUND(E314*N314,2)</f>
        <v>0</v>
      </c>
      <c r="P314" s="229">
        <v>0</v>
      </c>
      <c r="Q314" s="229">
        <f>ROUND(E314*P314,2)</f>
        <v>0</v>
      </c>
      <c r="R314" s="230"/>
      <c r="S314" s="230" t="s">
        <v>279</v>
      </c>
      <c r="T314" s="230" t="s">
        <v>280</v>
      </c>
      <c r="U314" s="230">
        <v>0</v>
      </c>
      <c r="V314" s="230">
        <f>ROUND(E314*U314,2)</f>
        <v>0</v>
      </c>
      <c r="W314" s="230"/>
      <c r="X314" s="230" t="s">
        <v>281</v>
      </c>
      <c r="Y314" s="210"/>
      <c r="Z314" s="210"/>
      <c r="AA314" s="210"/>
      <c r="AB314" s="210"/>
      <c r="AC314" s="210"/>
      <c r="AD314" s="210"/>
      <c r="AE314" s="210"/>
      <c r="AF314" s="210"/>
      <c r="AG314" s="210" t="s">
        <v>894</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47">
        <v>227</v>
      </c>
      <c r="B315" s="248" t="s">
        <v>907</v>
      </c>
      <c r="C315" s="255" t="s">
        <v>908</v>
      </c>
      <c r="D315" s="249" t="s">
        <v>386</v>
      </c>
      <c r="E315" s="250">
        <v>1</v>
      </c>
      <c r="F315" s="251"/>
      <c r="G315" s="252">
        <f>ROUND(E315*F315,2)</f>
        <v>0</v>
      </c>
      <c r="H315" s="231"/>
      <c r="I315" s="230">
        <f>ROUND(E315*H315,2)</f>
        <v>0</v>
      </c>
      <c r="J315" s="231"/>
      <c r="K315" s="230">
        <f>ROUND(E315*J315,2)</f>
        <v>0</v>
      </c>
      <c r="L315" s="230">
        <v>21</v>
      </c>
      <c r="M315" s="230">
        <f>G315*(1+L315/100)</f>
        <v>0</v>
      </c>
      <c r="N315" s="229">
        <v>0</v>
      </c>
      <c r="O315" s="229">
        <f>ROUND(E315*N315,2)</f>
        <v>0</v>
      </c>
      <c r="P315" s="229">
        <v>0</v>
      </c>
      <c r="Q315" s="229">
        <f>ROUND(E315*P315,2)</f>
        <v>0</v>
      </c>
      <c r="R315" s="230"/>
      <c r="S315" s="230" t="s">
        <v>279</v>
      </c>
      <c r="T315" s="230" t="s">
        <v>280</v>
      </c>
      <c r="U315" s="230">
        <v>0</v>
      </c>
      <c r="V315" s="230">
        <f>ROUND(E315*U315,2)</f>
        <v>0</v>
      </c>
      <c r="W315" s="230"/>
      <c r="X315" s="230" t="s">
        <v>387</v>
      </c>
      <c r="Y315" s="210"/>
      <c r="Z315" s="210"/>
      <c r="AA315" s="210"/>
      <c r="AB315" s="210"/>
      <c r="AC315" s="210"/>
      <c r="AD315" s="210"/>
      <c r="AE315" s="210"/>
      <c r="AF315" s="210"/>
      <c r="AG315" s="210" t="s">
        <v>388</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47">
        <v>228</v>
      </c>
      <c r="B316" s="248" t="s">
        <v>909</v>
      </c>
      <c r="C316" s="255" t="s">
        <v>910</v>
      </c>
      <c r="D316" s="249" t="s">
        <v>386</v>
      </c>
      <c r="E316" s="250">
        <v>1</v>
      </c>
      <c r="F316" s="251"/>
      <c r="G316" s="252">
        <f>ROUND(E316*F316,2)</f>
        <v>0</v>
      </c>
      <c r="H316" s="231"/>
      <c r="I316" s="230">
        <f>ROUND(E316*H316,2)</f>
        <v>0</v>
      </c>
      <c r="J316" s="231"/>
      <c r="K316" s="230">
        <f>ROUND(E316*J316,2)</f>
        <v>0</v>
      </c>
      <c r="L316" s="230">
        <v>21</v>
      </c>
      <c r="M316" s="230">
        <f>G316*(1+L316/100)</f>
        <v>0</v>
      </c>
      <c r="N316" s="229">
        <v>0</v>
      </c>
      <c r="O316" s="229">
        <f>ROUND(E316*N316,2)</f>
        <v>0</v>
      </c>
      <c r="P316" s="229">
        <v>0</v>
      </c>
      <c r="Q316" s="229">
        <f>ROUND(E316*P316,2)</f>
        <v>0</v>
      </c>
      <c r="R316" s="230"/>
      <c r="S316" s="230" t="s">
        <v>279</v>
      </c>
      <c r="T316" s="230" t="s">
        <v>280</v>
      </c>
      <c r="U316" s="230">
        <v>0</v>
      </c>
      <c r="V316" s="230">
        <f>ROUND(E316*U316,2)</f>
        <v>0</v>
      </c>
      <c r="W316" s="230"/>
      <c r="X316" s="230" t="s">
        <v>387</v>
      </c>
      <c r="Y316" s="210"/>
      <c r="Z316" s="210"/>
      <c r="AA316" s="210"/>
      <c r="AB316" s="210"/>
      <c r="AC316" s="210"/>
      <c r="AD316" s="210"/>
      <c r="AE316" s="210"/>
      <c r="AF316" s="210"/>
      <c r="AG316" s="210" t="s">
        <v>388</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47">
        <v>229</v>
      </c>
      <c r="B317" s="248" t="s">
        <v>911</v>
      </c>
      <c r="C317" s="255" t="s">
        <v>912</v>
      </c>
      <c r="D317" s="249" t="s">
        <v>386</v>
      </c>
      <c r="E317" s="250">
        <v>3</v>
      </c>
      <c r="F317" s="251"/>
      <c r="G317" s="252">
        <f>ROUND(E317*F317,2)</f>
        <v>0</v>
      </c>
      <c r="H317" s="231"/>
      <c r="I317" s="230">
        <f>ROUND(E317*H317,2)</f>
        <v>0</v>
      </c>
      <c r="J317" s="231"/>
      <c r="K317" s="230">
        <f>ROUND(E317*J317,2)</f>
        <v>0</v>
      </c>
      <c r="L317" s="230">
        <v>21</v>
      </c>
      <c r="M317" s="230">
        <f>G317*(1+L317/100)</f>
        <v>0</v>
      </c>
      <c r="N317" s="229">
        <v>0</v>
      </c>
      <c r="O317" s="229">
        <f>ROUND(E317*N317,2)</f>
        <v>0</v>
      </c>
      <c r="P317" s="229">
        <v>0</v>
      </c>
      <c r="Q317" s="229">
        <f>ROUND(E317*P317,2)</f>
        <v>0</v>
      </c>
      <c r="R317" s="230"/>
      <c r="S317" s="230" t="s">
        <v>279</v>
      </c>
      <c r="T317" s="230" t="s">
        <v>280</v>
      </c>
      <c r="U317" s="230">
        <v>0</v>
      </c>
      <c r="V317" s="230">
        <f>ROUND(E317*U317,2)</f>
        <v>0</v>
      </c>
      <c r="W317" s="230"/>
      <c r="X317" s="230" t="s">
        <v>387</v>
      </c>
      <c r="Y317" s="210"/>
      <c r="Z317" s="210"/>
      <c r="AA317" s="210"/>
      <c r="AB317" s="210"/>
      <c r="AC317" s="210"/>
      <c r="AD317" s="210"/>
      <c r="AE317" s="210"/>
      <c r="AF317" s="210"/>
      <c r="AG317" s="210" t="s">
        <v>388</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47">
        <v>230</v>
      </c>
      <c r="B318" s="248" t="s">
        <v>913</v>
      </c>
      <c r="C318" s="255" t="s">
        <v>914</v>
      </c>
      <c r="D318" s="249" t="s">
        <v>386</v>
      </c>
      <c r="E318" s="250">
        <v>1</v>
      </c>
      <c r="F318" s="251"/>
      <c r="G318" s="252">
        <f>ROUND(E318*F318,2)</f>
        <v>0</v>
      </c>
      <c r="H318" s="231"/>
      <c r="I318" s="230">
        <f>ROUND(E318*H318,2)</f>
        <v>0</v>
      </c>
      <c r="J318" s="231"/>
      <c r="K318" s="230">
        <f>ROUND(E318*J318,2)</f>
        <v>0</v>
      </c>
      <c r="L318" s="230">
        <v>21</v>
      </c>
      <c r="M318" s="230">
        <f>G318*(1+L318/100)</f>
        <v>0</v>
      </c>
      <c r="N318" s="229">
        <v>0</v>
      </c>
      <c r="O318" s="229">
        <f>ROUND(E318*N318,2)</f>
        <v>0</v>
      </c>
      <c r="P318" s="229">
        <v>0</v>
      </c>
      <c r="Q318" s="229">
        <f>ROUND(E318*P318,2)</f>
        <v>0</v>
      </c>
      <c r="R318" s="230"/>
      <c r="S318" s="230" t="s">
        <v>279</v>
      </c>
      <c r="T318" s="230" t="s">
        <v>280</v>
      </c>
      <c r="U318" s="230">
        <v>0</v>
      </c>
      <c r="V318" s="230">
        <f>ROUND(E318*U318,2)</f>
        <v>0</v>
      </c>
      <c r="W318" s="230"/>
      <c r="X318" s="230" t="s">
        <v>387</v>
      </c>
      <c r="Y318" s="210"/>
      <c r="Z318" s="210"/>
      <c r="AA318" s="210"/>
      <c r="AB318" s="210"/>
      <c r="AC318" s="210"/>
      <c r="AD318" s="210"/>
      <c r="AE318" s="210"/>
      <c r="AF318" s="210"/>
      <c r="AG318" s="210" t="s">
        <v>388</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47">
        <v>231</v>
      </c>
      <c r="B319" s="248" t="s">
        <v>915</v>
      </c>
      <c r="C319" s="255" t="s">
        <v>916</v>
      </c>
      <c r="D319" s="249" t="s">
        <v>386</v>
      </c>
      <c r="E319" s="250">
        <v>1</v>
      </c>
      <c r="F319" s="251"/>
      <c r="G319" s="252">
        <f>ROUND(E319*F319,2)</f>
        <v>0</v>
      </c>
      <c r="H319" s="231"/>
      <c r="I319" s="230">
        <f>ROUND(E319*H319,2)</f>
        <v>0</v>
      </c>
      <c r="J319" s="231"/>
      <c r="K319" s="230">
        <f>ROUND(E319*J319,2)</f>
        <v>0</v>
      </c>
      <c r="L319" s="230">
        <v>21</v>
      </c>
      <c r="M319" s="230">
        <f>G319*(1+L319/100)</f>
        <v>0</v>
      </c>
      <c r="N319" s="229">
        <v>0</v>
      </c>
      <c r="O319" s="229">
        <f>ROUND(E319*N319,2)</f>
        <v>0</v>
      </c>
      <c r="P319" s="229">
        <v>0</v>
      </c>
      <c r="Q319" s="229">
        <f>ROUND(E319*P319,2)</f>
        <v>0</v>
      </c>
      <c r="R319" s="230"/>
      <c r="S319" s="230" t="s">
        <v>279</v>
      </c>
      <c r="T319" s="230" t="s">
        <v>280</v>
      </c>
      <c r="U319" s="230">
        <v>0</v>
      </c>
      <c r="V319" s="230">
        <f>ROUND(E319*U319,2)</f>
        <v>0</v>
      </c>
      <c r="W319" s="230"/>
      <c r="X319" s="230" t="s">
        <v>387</v>
      </c>
      <c r="Y319" s="210"/>
      <c r="Z319" s="210"/>
      <c r="AA319" s="210"/>
      <c r="AB319" s="210"/>
      <c r="AC319" s="210"/>
      <c r="AD319" s="210"/>
      <c r="AE319" s="210"/>
      <c r="AF319" s="210"/>
      <c r="AG319" s="210" t="s">
        <v>388</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47">
        <v>232</v>
      </c>
      <c r="B320" s="248" t="s">
        <v>917</v>
      </c>
      <c r="C320" s="255" t="s">
        <v>918</v>
      </c>
      <c r="D320" s="249" t="s">
        <v>386</v>
      </c>
      <c r="E320" s="250">
        <v>1</v>
      </c>
      <c r="F320" s="251"/>
      <c r="G320" s="252">
        <f>ROUND(E320*F320,2)</f>
        <v>0</v>
      </c>
      <c r="H320" s="231"/>
      <c r="I320" s="230">
        <f>ROUND(E320*H320,2)</f>
        <v>0</v>
      </c>
      <c r="J320" s="231"/>
      <c r="K320" s="230">
        <f>ROUND(E320*J320,2)</f>
        <v>0</v>
      </c>
      <c r="L320" s="230">
        <v>21</v>
      </c>
      <c r="M320" s="230">
        <f>G320*(1+L320/100)</f>
        <v>0</v>
      </c>
      <c r="N320" s="229">
        <v>0</v>
      </c>
      <c r="O320" s="229">
        <f>ROUND(E320*N320,2)</f>
        <v>0</v>
      </c>
      <c r="P320" s="229">
        <v>0</v>
      </c>
      <c r="Q320" s="229">
        <f>ROUND(E320*P320,2)</f>
        <v>0</v>
      </c>
      <c r="R320" s="230"/>
      <c r="S320" s="230" t="s">
        <v>279</v>
      </c>
      <c r="T320" s="230" t="s">
        <v>280</v>
      </c>
      <c r="U320" s="230">
        <v>0</v>
      </c>
      <c r="V320" s="230">
        <f>ROUND(E320*U320,2)</f>
        <v>0</v>
      </c>
      <c r="W320" s="230"/>
      <c r="X320" s="230" t="s">
        <v>387</v>
      </c>
      <c r="Y320" s="210"/>
      <c r="Z320" s="210"/>
      <c r="AA320" s="210"/>
      <c r="AB320" s="210"/>
      <c r="AC320" s="210"/>
      <c r="AD320" s="210"/>
      <c r="AE320" s="210"/>
      <c r="AF320" s="210"/>
      <c r="AG320" s="210" t="s">
        <v>388</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41">
        <v>233</v>
      </c>
      <c r="B321" s="242" t="s">
        <v>919</v>
      </c>
      <c r="C321" s="256" t="s">
        <v>920</v>
      </c>
      <c r="D321" s="243" t="s">
        <v>386</v>
      </c>
      <c r="E321" s="244">
        <v>3</v>
      </c>
      <c r="F321" s="245"/>
      <c r="G321" s="246">
        <f>ROUND(E321*F321,2)</f>
        <v>0</v>
      </c>
      <c r="H321" s="231"/>
      <c r="I321" s="230">
        <f>ROUND(E321*H321,2)</f>
        <v>0</v>
      </c>
      <c r="J321" s="231"/>
      <c r="K321" s="230">
        <f>ROUND(E321*J321,2)</f>
        <v>0</v>
      </c>
      <c r="L321" s="230">
        <v>21</v>
      </c>
      <c r="M321" s="230">
        <f>G321*(1+L321/100)</f>
        <v>0</v>
      </c>
      <c r="N321" s="229">
        <v>0</v>
      </c>
      <c r="O321" s="229">
        <f>ROUND(E321*N321,2)</f>
        <v>0</v>
      </c>
      <c r="P321" s="229">
        <v>0</v>
      </c>
      <c r="Q321" s="229">
        <f>ROUND(E321*P321,2)</f>
        <v>0</v>
      </c>
      <c r="R321" s="230"/>
      <c r="S321" s="230" t="s">
        <v>279</v>
      </c>
      <c r="T321" s="230" t="s">
        <v>280</v>
      </c>
      <c r="U321" s="230">
        <v>0</v>
      </c>
      <c r="V321" s="230">
        <f>ROUND(E321*U321,2)</f>
        <v>0</v>
      </c>
      <c r="W321" s="230"/>
      <c r="X321" s="230" t="s">
        <v>387</v>
      </c>
      <c r="Y321" s="210"/>
      <c r="Z321" s="210"/>
      <c r="AA321" s="210"/>
      <c r="AB321" s="210"/>
      <c r="AC321" s="210"/>
      <c r="AD321" s="210"/>
      <c r="AE321" s="210"/>
      <c r="AF321" s="210"/>
      <c r="AG321" s="210" t="s">
        <v>388</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x14ac:dyDescent="0.2">
      <c r="A322" s="3"/>
      <c r="B322" s="4"/>
      <c r="C322" s="258"/>
      <c r="D322" s="6"/>
      <c r="E322" s="3"/>
      <c r="F322" s="3"/>
      <c r="G322" s="3"/>
      <c r="H322" s="3"/>
      <c r="I322" s="3"/>
      <c r="J322" s="3"/>
      <c r="K322" s="3"/>
      <c r="L322" s="3"/>
      <c r="M322" s="3"/>
      <c r="N322" s="3"/>
      <c r="O322" s="3"/>
      <c r="P322" s="3"/>
      <c r="Q322" s="3"/>
      <c r="R322" s="3"/>
      <c r="S322" s="3"/>
      <c r="T322" s="3"/>
      <c r="U322" s="3"/>
      <c r="V322" s="3"/>
      <c r="W322" s="3"/>
      <c r="X322" s="3"/>
      <c r="AE322">
        <v>15</v>
      </c>
      <c r="AF322">
        <v>21</v>
      </c>
      <c r="AG322" t="s">
        <v>261</v>
      </c>
    </row>
    <row r="323" spans="1:60" x14ac:dyDescent="0.2">
      <c r="A323" s="213"/>
      <c r="B323" s="214" t="s">
        <v>31</v>
      </c>
      <c r="C323" s="259"/>
      <c r="D323" s="215"/>
      <c r="E323" s="216"/>
      <c r="F323" s="216"/>
      <c r="G323" s="240">
        <f>G8+G13+G64+G118+G167+G205+G288+G292+G313</f>
        <v>0</v>
      </c>
      <c r="H323" s="3"/>
      <c r="I323" s="3"/>
      <c r="J323" s="3"/>
      <c r="K323" s="3"/>
      <c r="L323" s="3"/>
      <c r="M323" s="3"/>
      <c r="N323" s="3"/>
      <c r="O323" s="3"/>
      <c r="P323" s="3"/>
      <c r="Q323" s="3"/>
      <c r="R323" s="3"/>
      <c r="S323" s="3"/>
      <c r="T323" s="3"/>
      <c r="U323" s="3"/>
      <c r="V323" s="3"/>
      <c r="W323" s="3"/>
      <c r="X323" s="3"/>
      <c r="AE323">
        <f>SUMIF(L7:L321,AE322,G7:G321)</f>
        <v>0</v>
      </c>
      <c r="AF323">
        <f>SUMIF(L7:L321,AF322,G7:G321)</f>
        <v>0</v>
      </c>
      <c r="AG323" t="s">
        <v>380</v>
      </c>
    </row>
    <row r="324" spans="1:60" x14ac:dyDescent="0.2">
      <c r="A324" s="3"/>
      <c r="B324" s="4"/>
      <c r="C324" s="258"/>
      <c r="D324" s="6"/>
      <c r="E324" s="3"/>
      <c r="F324" s="3"/>
      <c r="G324" s="3"/>
      <c r="H324" s="3"/>
      <c r="I324" s="3"/>
      <c r="J324" s="3"/>
      <c r="K324" s="3"/>
      <c r="L324" s="3"/>
      <c r="M324" s="3"/>
      <c r="N324" s="3"/>
      <c r="O324" s="3"/>
      <c r="P324" s="3"/>
      <c r="Q324" s="3"/>
      <c r="R324" s="3"/>
      <c r="S324" s="3"/>
      <c r="T324" s="3"/>
      <c r="U324" s="3"/>
      <c r="V324" s="3"/>
      <c r="W324" s="3"/>
      <c r="X324" s="3"/>
    </row>
    <row r="325" spans="1:60" x14ac:dyDescent="0.2">
      <c r="A325" s="3"/>
      <c r="B325" s="4"/>
      <c r="C325" s="258"/>
      <c r="D325" s="6"/>
      <c r="E325" s="3"/>
      <c r="F325" s="3"/>
      <c r="G325" s="3"/>
      <c r="H325" s="3"/>
      <c r="I325" s="3"/>
      <c r="J325" s="3"/>
      <c r="K325" s="3"/>
      <c r="L325" s="3"/>
      <c r="M325" s="3"/>
      <c r="N325" s="3"/>
      <c r="O325" s="3"/>
      <c r="P325" s="3"/>
      <c r="Q325" s="3"/>
      <c r="R325" s="3"/>
      <c r="S325" s="3"/>
      <c r="T325" s="3"/>
      <c r="U325" s="3"/>
      <c r="V325" s="3"/>
      <c r="W325" s="3"/>
      <c r="X325" s="3"/>
    </row>
    <row r="326" spans="1:60" x14ac:dyDescent="0.2">
      <c r="A326" s="217" t="s">
        <v>381</v>
      </c>
      <c r="B326" s="217"/>
      <c r="C326" s="260"/>
      <c r="D326" s="6"/>
      <c r="E326" s="3"/>
      <c r="F326" s="3"/>
      <c r="G326" s="3"/>
      <c r="H326" s="3"/>
      <c r="I326" s="3"/>
      <c r="J326" s="3"/>
      <c r="K326" s="3"/>
      <c r="L326" s="3"/>
      <c r="M326" s="3"/>
      <c r="N326" s="3"/>
      <c r="O326" s="3"/>
      <c r="P326" s="3"/>
      <c r="Q326" s="3"/>
      <c r="R326" s="3"/>
      <c r="S326" s="3"/>
      <c r="T326" s="3"/>
      <c r="U326" s="3"/>
      <c r="V326" s="3"/>
      <c r="W326" s="3"/>
      <c r="X326" s="3"/>
    </row>
    <row r="327" spans="1:60" x14ac:dyDescent="0.2">
      <c r="A327" s="218"/>
      <c r="B327" s="219"/>
      <c r="C327" s="261"/>
      <c r="D327" s="219"/>
      <c r="E327" s="219"/>
      <c r="F327" s="219"/>
      <c r="G327" s="220"/>
      <c r="H327" s="3"/>
      <c r="I327" s="3"/>
      <c r="J327" s="3"/>
      <c r="K327" s="3"/>
      <c r="L327" s="3"/>
      <c r="M327" s="3"/>
      <c r="N327" s="3"/>
      <c r="O327" s="3"/>
      <c r="P327" s="3"/>
      <c r="Q327" s="3"/>
      <c r="R327" s="3"/>
      <c r="S327" s="3"/>
      <c r="T327" s="3"/>
      <c r="U327" s="3"/>
      <c r="V327" s="3"/>
      <c r="W327" s="3"/>
      <c r="X327" s="3"/>
      <c r="AG327" t="s">
        <v>382</v>
      </c>
    </row>
    <row r="328" spans="1:60" x14ac:dyDescent="0.2">
      <c r="A328" s="221"/>
      <c r="B328" s="222"/>
      <c r="C328" s="262"/>
      <c r="D328" s="222"/>
      <c r="E328" s="222"/>
      <c r="F328" s="222"/>
      <c r="G328" s="223"/>
      <c r="H328" s="3"/>
      <c r="I328" s="3"/>
      <c r="J328" s="3"/>
      <c r="K328" s="3"/>
      <c r="L328" s="3"/>
      <c r="M328" s="3"/>
      <c r="N328" s="3"/>
      <c r="O328" s="3"/>
      <c r="P328" s="3"/>
      <c r="Q328" s="3"/>
      <c r="R328" s="3"/>
      <c r="S328" s="3"/>
      <c r="T328" s="3"/>
      <c r="U328" s="3"/>
      <c r="V328" s="3"/>
      <c r="W328" s="3"/>
      <c r="X328" s="3"/>
    </row>
    <row r="329" spans="1:60" x14ac:dyDescent="0.2">
      <c r="A329" s="221"/>
      <c r="B329" s="222"/>
      <c r="C329" s="262"/>
      <c r="D329" s="222"/>
      <c r="E329" s="222"/>
      <c r="F329" s="222"/>
      <c r="G329" s="223"/>
      <c r="H329" s="3"/>
      <c r="I329" s="3"/>
      <c r="J329" s="3"/>
      <c r="K329" s="3"/>
      <c r="L329" s="3"/>
      <c r="M329" s="3"/>
      <c r="N329" s="3"/>
      <c r="O329" s="3"/>
      <c r="P329" s="3"/>
      <c r="Q329" s="3"/>
      <c r="R329" s="3"/>
      <c r="S329" s="3"/>
      <c r="T329" s="3"/>
      <c r="U329" s="3"/>
      <c r="V329" s="3"/>
      <c r="W329" s="3"/>
      <c r="X329" s="3"/>
    </row>
    <row r="330" spans="1:60" x14ac:dyDescent="0.2">
      <c r="A330" s="221"/>
      <c r="B330" s="222"/>
      <c r="C330" s="262"/>
      <c r="D330" s="222"/>
      <c r="E330" s="222"/>
      <c r="F330" s="222"/>
      <c r="G330" s="223"/>
      <c r="H330" s="3"/>
      <c r="I330" s="3"/>
      <c r="J330" s="3"/>
      <c r="K330" s="3"/>
      <c r="L330" s="3"/>
      <c r="M330" s="3"/>
      <c r="N330" s="3"/>
      <c r="O330" s="3"/>
      <c r="P330" s="3"/>
      <c r="Q330" s="3"/>
      <c r="R330" s="3"/>
      <c r="S330" s="3"/>
      <c r="T330" s="3"/>
      <c r="U330" s="3"/>
      <c r="V330" s="3"/>
      <c r="W330" s="3"/>
      <c r="X330" s="3"/>
    </row>
    <row r="331" spans="1:60" x14ac:dyDescent="0.2">
      <c r="A331" s="224"/>
      <c r="B331" s="225"/>
      <c r="C331" s="263"/>
      <c r="D331" s="225"/>
      <c r="E331" s="225"/>
      <c r="F331" s="225"/>
      <c r="G331" s="226"/>
      <c r="H331" s="3"/>
      <c r="I331" s="3"/>
      <c r="J331" s="3"/>
      <c r="K331" s="3"/>
      <c r="L331" s="3"/>
      <c r="M331" s="3"/>
      <c r="N331" s="3"/>
      <c r="O331" s="3"/>
      <c r="P331" s="3"/>
      <c r="Q331" s="3"/>
      <c r="R331" s="3"/>
      <c r="S331" s="3"/>
      <c r="T331" s="3"/>
      <c r="U331" s="3"/>
      <c r="V331" s="3"/>
      <c r="W331" s="3"/>
      <c r="X331" s="3"/>
    </row>
    <row r="332" spans="1:60" x14ac:dyDescent="0.2">
      <c r="A332" s="3"/>
      <c r="B332" s="4"/>
      <c r="C332" s="258"/>
      <c r="D332" s="6"/>
      <c r="E332" s="3"/>
      <c r="F332" s="3"/>
      <c r="G332" s="3"/>
      <c r="H332" s="3"/>
      <c r="I332" s="3"/>
      <c r="J332" s="3"/>
      <c r="K332" s="3"/>
      <c r="L332" s="3"/>
      <c r="M332" s="3"/>
      <c r="N332" s="3"/>
      <c r="O332" s="3"/>
      <c r="P332" s="3"/>
      <c r="Q332" s="3"/>
      <c r="R332" s="3"/>
      <c r="S332" s="3"/>
      <c r="T332" s="3"/>
      <c r="U332" s="3"/>
      <c r="V332" s="3"/>
      <c r="W332" s="3"/>
      <c r="X332" s="3"/>
    </row>
    <row r="333" spans="1:60" x14ac:dyDescent="0.2">
      <c r="C333" s="264"/>
      <c r="D333" s="10"/>
      <c r="AG333" t="s">
        <v>383</v>
      </c>
    </row>
    <row r="334" spans="1:60" x14ac:dyDescent="0.2">
      <c r="D334" s="10"/>
    </row>
    <row r="335" spans="1:60" x14ac:dyDescent="0.2">
      <c r="D335" s="10"/>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8">
    <mergeCell ref="C310:G310"/>
    <mergeCell ref="C311:G311"/>
    <mergeCell ref="C267:G267"/>
    <mergeCell ref="C273:G273"/>
    <mergeCell ref="C277:G277"/>
    <mergeCell ref="C279:G279"/>
    <mergeCell ref="C308:G308"/>
    <mergeCell ref="C309:G309"/>
    <mergeCell ref="C162:G162"/>
    <mergeCell ref="C163:G163"/>
    <mergeCell ref="C164:G164"/>
    <mergeCell ref="C248:G248"/>
    <mergeCell ref="C262:G262"/>
    <mergeCell ref="C264:G264"/>
    <mergeCell ref="C141:G141"/>
    <mergeCell ref="C143:G143"/>
    <mergeCell ref="C158:G158"/>
    <mergeCell ref="C159:G159"/>
    <mergeCell ref="C160:G160"/>
    <mergeCell ref="C161:G161"/>
    <mergeCell ref="C132:G132"/>
    <mergeCell ref="C133:G133"/>
    <mergeCell ref="C134:G134"/>
    <mergeCell ref="C138:G138"/>
    <mergeCell ref="C139:G139"/>
    <mergeCell ref="C140:G140"/>
    <mergeCell ref="C113:G113"/>
    <mergeCell ref="C114:G114"/>
    <mergeCell ref="C115:G115"/>
    <mergeCell ref="C116:G116"/>
    <mergeCell ref="C117:G117"/>
    <mergeCell ref="C131:G131"/>
    <mergeCell ref="C107:G107"/>
    <mergeCell ref="C108:G108"/>
    <mergeCell ref="C109:G109"/>
    <mergeCell ref="C110:G110"/>
    <mergeCell ref="C111:G111"/>
    <mergeCell ref="C112:G112"/>
    <mergeCell ref="C101:G101"/>
    <mergeCell ref="C102:G102"/>
    <mergeCell ref="C103:G103"/>
    <mergeCell ref="C104:G104"/>
    <mergeCell ref="C105:G105"/>
    <mergeCell ref="C106:G106"/>
    <mergeCell ref="C95:G95"/>
    <mergeCell ref="C96:G96"/>
    <mergeCell ref="C97:G97"/>
    <mergeCell ref="C98:G98"/>
    <mergeCell ref="C99:G99"/>
    <mergeCell ref="C100:G100"/>
    <mergeCell ref="C86:G86"/>
    <mergeCell ref="C87:G87"/>
    <mergeCell ref="C91:G91"/>
    <mergeCell ref="C92:G92"/>
    <mergeCell ref="C93:G93"/>
    <mergeCell ref="C94:G94"/>
    <mergeCell ref="C80:G80"/>
    <mergeCell ref="C81:G81"/>
    <mergeCell ref="C82:G82"/>
    <mergeCell ref="C83:G83"/>
    <mergeCell ref="C84:G84"/>
    <mergeCell ref="C85:G85"/>
    <mergeCell ref="C74:G74"/>
    <mergeCell ref="C75:G75"/>
    <mergeCell ref="C76:G76"/>
    <mergeCell ref="C77:G77"/>
    <mergeCell ref="C78:G78"/>
    <mergeCell ref="C79:G79"/>
    <mergeCell ref="A1:G1"/>
    <mergeCell ref="C2:G2"/>
    <mergeCell ref="C3:G3"/>
    <mergeCell ref="C4:G4"/>
    <mergeCell ref="A326:C326"/>
    <mergeCell ref="A327:G331"/>
    <mergeCell ref="C55:G55"/>
    <mergeCell ref="C71:G71"/>
    <mergeCell ref="C72:G72"/>
    <mergeCell ref="C73:G7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210C-2B2D-4552-9A15-3CC2FE26E68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46</v>
      </c>
      <c r="C3" s="199" t="s">
        <v>47</v>
      </c>
      <c r="D3" s="197"/>
      <c r="E3" s="197"/>
      <c r="F3" s="197"/>
      <c r="G3" s="198"/>
      <c r="AC3" s="175" t="s">
        <v>250</v>
      </c>
      <c r="AG3" t="s">
        <v>251</v>
      </c>
    </row>
    <row r="4" spans="1:60" ht="24.95" customHeight="1" x14ac:dyDescent="0.2">
      <c r="A4" s="200" t="s">
        <v>10</v>
      </c>
      <c r="B4" s="201" t="s">
        <v>52</v>
      </c>
      <c r="C4" s="202" t="s">
        <v>53</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212</v>
      </c>
      <c r="C8" s="254" t="s">
        <v>213</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921</v>
      </c>
      <c r="C9" s="255" t="s">
        <v>922</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224</v>
      </c>
      <c r="C10" s="254" t="s">
        <v>225</v>
      </c>
      <c r="D10" s="236"/>
      <c r="E10" s="237"/>
      <c r="F10" s="238"/>
      <c r="G10" s="239">
        <f>SUMIF(AG11:AG29,"&lt;&gt;NOR",G11:G29)</f>
        <v>0</v>
      </c>
      <c r="H10" s="233"/>
      <c r="I10" s="233">
        <f>SUM(I11:I29)</f>
        <v>0</v>
      </c>
      <c r="J10" s="233"/>
      <c r="K10" s="233">
        <f>SUM(K11:K29)</f>
        <v>0</v>
      </c>
      <c r="L10" s="233"/>
      <c r="M10" s="233">
        <f>SUM(M11:M29)</f>
        <v>0</v>
      </c>
      <c r="N10" s="232"/>
      <c r="O10" s="232">
        <f>SUM(O11:O29)</f>
        <v>1.08</v>
      </c>
      <c r="P10" s="232"/>
      <c r="Q10" s="232">
        <f>SUM(Q11:Q29)</f>
        <v>0</v>
      </c>
      <c r="R10" s="233"/>
      <c r="S10" s="233"/>
      <c r="T10" s="233"/>
      <c r="U10" s="233"/>
      <c r="V10" s="233">
        <f>SUM(V11:V29)</f>
        <v>0</v>
      </c>
      <c r="W10" s="233"/>
      <c r="X10" s="233"/>
      <c r="AG10" t="s">
        <v>275</v>
      </c>
    </row>
    <row r="11" spans="1:60" outlineLevel="1" x14ac:dyDescent="0.2">
      <c r="A11" s="247">
        <v>2</v>
      </c>
      <c r="B11" s="248" t="s">
        <v>923</v>
      </c>
      <c r="C11" s="255" t="s">
        <v>924</v>
      </c>
      <c r="D11" s="249" t="s">
        <v>345</v>
      </c>
      <c r="E11" s="250">
        <v>22.5</v>
      </c>
      <c r="F11" s="251"/>
      <c r="G11" s="252">
        <f>ROUND(E11*F11,2)</f>
        <v>0</v>
      </c>
      <c r="H11" s="231"/>
      <c r="I11" s="230">
        <f>ROUND(E11*H11,2)</f>
        <v>0</v>
      </c>
      <c r="J11" s="231"/>
      <c r="K11" s="230">
        <f>ROUND(E11*J11,2)</f>
        <v>0</v>
      </c>
      <c r="L11" s="230">
        <v>21</v>
      </c>
      <c r="M11" s="230">
        <f>G11*(1+L11/100)</f>
        <v>0</v>
      </c>
      <c r="N11" s="229">
        <v>5.5999999999999999E-3</v>
      </c>
      <c r="O11" s="229">
        <f>ROUND(E11*N11,2)</f>
        <v>0.13</v>
      </c>
      <c r="P11" s="229">
        <v>0</v>
      </c>
      <c r="Q11" s="229">
        <f>ROUND(E11*P11,2)</f>
        <v>0</v>
      </c>
      <c r="R11" s="230"/>
      <c r="S11" s="230" t="s">
        <v>397</v>
      </c>
      <c r="T11" s="230" t="s">
        <v>280</v>
      </c>
      <c r="U11" s="230">
        <v>0</v>
      </c>
      <c r="V11" s="230">
        <f>ROUND(E11*U11,2)</f>
        <v>0</v>
      </c>
      <c r="W11" s="230"/>
      <c r="X11" s="230" t="s">
        <v>281</v>
      </c>
      <c r="Y11" s="210"/>
      <c r="Z11" s="210"/>
      <c r="AA11" s="210"/>
      <c r="AB11" s="210"/>
      <c r="AC11" s="210"/>
      <c r="AD11" s="210"/>
      <c r="AE11" s="210"/>
      <c r="AF11" s="210"/>
      <c r="AG11" s="210" t="s">
        <v>330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1">
        <v>3</v>
      </c>
      <c r="B12" s="242" t="s">
        <v>925</v>
      </c>
      <c r="C12" s="256" t="s">
        <v>926</v>
      </c>
      <c r="D12" s="243" t="s">
        <v>345</v>
      </c>
      <c r="E12" s="244">
        <v>21</v>
      </c>
      <c r="F12" s="245"/>
      <c r="G12" s="246">
        <f>ROUND(E12*F12,2)</f>
        <v>0</v>
      </c>
      <c r="H12" s="231"/>
      <c r="I12" s="230">
        <f>ROUND(E12*H12,2)</f>
        <v>0</v>
      </c>
      <c r="J12" s="231"/>
      <c r="K12" s="230">
        <f>ROUND(E12*J12,2)</f>
        <v>0</v>
      </c>
      <c r="L12" s="230">
        <v>21</v>
      </c>
      <c r="M12" s="230">
        <f>G12*(1+L12/100)</f>
        <v>0</v>
      </c>
      <c r="N12" s="229">
        <v>6.8700000000000002E-3</v>
      </c>
      <c r="O12" s="229">
        <f>ROUND(E12*N12,2)</f>
        <v>0.14000000000000001</v>
      </c>
      <c r="P12" s="229">
        <v>0</v>
      </c>
      <c r="Q12" s="229">
        <f>ROUND(E12*P12,2)</f>
        <v>0</v>
      </c>
      <c r="R12" s="230"/>
      <c r="S12" s="230" t="s">
        <v>397</v>
      </c>
      <c r="T12" s="230" t="s">
        <v>280</v>
      </c>
      <c r="U12" s="230">
        <v>0</v>
      </c>
      <c r="V12" s="230">
        <f>ROUND(E12*U12,2)</f>
        <v>0</v>
      </c>
      <c r="W12" s="230"/>
      <c r="X12" s="230" t="s">
        <v>281</v>
      </c>
      <c r="Y12" s="210"/>
      <c r="Z12" s="210"/>
      <c r="AA12" s="210"/>
      <c r="AB12" s="210"/>
      <c r="AC12" s="210"/>
      <c r="AD12" s="210"/>
      <c r="AE12" s="210"/>
      <c r="AF12" s="210"/>
      <c r="AG12" s="210" t="s">
        <v>330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27"/>
      <c r="B13" s="228"/>
      <c r="C13" s="257" t="s">
        <v>927</v>
      </c>
      <c r="D13" s="253"/>
      <c r="E13" s="253"/>
      <c r="F13" s="253"/>
      <c r="G13" s="253"/>
      <c r="H13" s="230"/>
      <c r="I13" s="230"/>
      <c r="J13" s="230"/>
      <c r="K13" s="230"/>
      <c r="L13" s="230"/>
      <c r="M13" s="230"/>
      <c r="N13" s="229"/>
      <c r="O13" s="229"/>
      <c r="P13" s="229"/>
      <c r="Q13" s="229"/>
      <c r="R13" s="230"/>
      <c r="S13" s="230"/>
      <c r="T13" s="230"/>
      <c r="U13" s="230"/>
      <c r="V13" s="230"/>
      <c r="W13" s="230"/>
      <c r="X13" s="230"/>
      <c r="Y13" s="210"/>
      <c r="Z13" s="210"/>
      <c r="AA13" s="210"/>
      <c r="AB13" s="210"/>
      <c r="AC13" s="210"/>
      <c r="AD13" s="210"/>
      <c r="AE13" s="210"/>
      <c r="AF13" s="210"/>
      <c r="AG13" s="210" t="s">
        <v>294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1">
        <v>4</v>
      </c>
      <c r="B14" s="242" t="s">
        <v>928</v>
      </c>
      <c r="C14" s="256" t="s">
        <v>639</v>
      </c>
      <c r="D14" s="243" t="s">
        <v>345</v>
      </c>
      <c r="E14" s="244">
        <v>24</v>
      </c>
      <c r="F14" s="245"/>
      <c r="G14" s="246">
        <f>ROUND(E14*F14,2)</f>
        <v>0</v>
      </c>
      <c r="H14" s="231"/>
      <c r="I14" s="230">
        <f>ROUND(E14*H14,2)</f>
        <v>0</v>
      </c>
      <c r="J14" s="231"/>
      <c r="K14" s="230">
        <f>ROUND(E14*J14,2)</f>
        <v>0</v>
      </c>
      <c r="L14" s="230">
        <v>21</v>
      </c>
      <c r="M14" s="230">
        <f>G14*(1+L14/100)</f>
        <v>0</v>
      </c>
      <c r="N14" s="229">
        <v>9.8600000000000007E-3</v>
      </c>
      <c r="O14" s="229">
        <f>ROUND(E14*N14,2)</f>
        <v>0.24</v>
      </c>
      <c r="P14" s="229">
        <v>0</v>
      </c>
      <c r="Q14" s="229">
        <f>ROUND(E14*P14,2)</f>
        <v>0</v>
      </c>
      <c r="R14" s="230"/>
      <c r="S14" s="230" t="s">
        <v>397</v>
      </c>
      <c r="T14" s="230" t="s">
        <v>280</v>
      </c>
      <c r="U14" s="230">
        <v>0</v>
      </c>
      <c r="V14" s="230">
        <f>ROUND(E14*U14,2)</f>
        <v>0</v>
      </c>
      <c r="W14" s="230"/>
      <c r="X14" s="230" t="s">
        <v>281</v>
      </c>
      <c r="Y14" s="210"/>
      <c r="Z14" s="210"/>
      <c r="AA14" s="210"/>
      <c r="AB14" s="210"/>
      <c r="AC14" s="210"/>
      <c r="AD14" s="210"/>
      <c r="AE14" s="210"/>
      <c r="AF14" s="210"/>
      <c r="AG14" s="210" t="s">
        <v>330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27"/>
      <c r="B15" s="228"/>
      <c r="C15" s="257" t="s">
        <v>927</v>
      </c>
      <c r="D15" s="253"/>
      <c r="E15" s="253"/>
      <c r="F15" s="253"/>
      <c r="G15" s="253"/>
      <c r="H15" s="230"/>
      <c r="I15" s="230"/>
      <c r="J15" s="230"/>
      <c r="K15" s="230"/>
      <c r="L15" s="230"/>
      <c r="M15" s="230"/>
      <c r="N15" s="229"/>
      <c r="O15" s="229"/>
      <c r="P15" s="229"/>
      <c r="Q15" s="229"/>
      <c r="R15" s="230"/>
      <c r="S15" s="230"/>
      <c r="T15" s="230"/>
      <c r="U15" s="230"/>
      <c r="V15" s="230"/>
      <c r="W15" s="230"/>
      <c r="X15" s="230"/>
      <c r="Y15" s="210"/>
      <c r="Z15" s="210"/>
      <c r="AA15" s="210"/>
      <c r="AB15" s="210"/>
      <c r="AC15" s="210"/>
      <c r="AD15" s="210"/>
      <c r="AE15" s="210"/>
      <c r="AF15" s="210"/>
      <c r="AG15" s="210" t="s">
        <v>294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1">
        <v>5</v>
      </c>
      <c r="B16" s="242" t="s">
        <v>929</v>
      </c>
      <c r="C16" s="256" t="s">
        <v>643</v>
      </c>
      <c r="D16" s="243" t="s">
        <v>345</v>
      </c>
      <c r="E16" s="244">
        <v>10</v>
      </c>
      <c r="F16" s="245"/>
      <c r="G16" s="246">
        <f>ROUND(E16*F16,2)</f>
        <v>0</v>
      </c>
      <c r="H16" s="231"/>
      <c r="I16" s="230">
        <f>ROUND(E16*H16,2)</f>
        <v>0</v>
      </c>
      <c r="J16" s="231"/>
      <c r="K16" s="230">
        <f>ROUND(E16*J16,2)</f>
        <v>0</v>
      </c>
      <c r="L16" s="230">
        <v>21</v>
      </c>
      <c r="M16" s="230">
        <f>G16*(1+L16/100)</f>
        <v>0</v>
      </c>
      <c r="N16" s="229">
        <v>1.7139999999999999E-2</v>
      </c>
      <c r="O16" s="229">
        <f>ROUND(E16*N16,2)</f>
        <v>0.17</v>
      </c>
      <c r="P16" s="229">
        <v>0</v>
      </c>
      <c r="Q16" s="229">
        <f>ROUND(E16*P16,2)</f>
        <v>0</v>
      </c>
      <c r="R16" s="230"/>
      <c r="S16" s="230" t="s">
        <v>397</v>
      </c>
      <c r="T16" s="230" t="s">
        <v>280</v>
      </c>
      <c r="U16" s="230">
        <v>0</v>
      </c>
      <c r="V16" s="230">
        <f>ROUND(E16*U16,2)</f>
        <v>0</v>
      </c>
      <c r="W16" s="230"/>
      <c r="X16" s="230" t="s">
        <v>281</v>
      </c>
      <c r="Y16" s="210"/>
      <c r="Z16" s="210"/>
      <c r="AA16" s="210"/>
      <c r="AB16" s="210"/>
      <c r="AC16" s="210"/>
      <c r="AD16" s="210"/>
      <c r="AE16" s="210"/>
      <c r="AF16" s="210"/>
      <c r="AG16" s="210" t="s">
        <v>330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27"/>
      <c r="B17" s="228"/>
      <c r="C17" s="257" t="s">
        <v>927</v>
      </c>
      <c r="D17" s="253"/>
      <c r="E17" s="253"/>
      <c r="F17" s="253"/>
      <c r="G17" s="253"/>
      <c r="H17" s="230"/>
      <c r="I17" s="230"/>
      <c r="J17" s="230"/>
      <c r="K17" s="230"/>
      <c r="L17" s="230"/>
      <c r="M17" s="230"/>
      <c r="N17" s="229"/>
      <c r="O17" s="229"/>
      <c r="P17" s="229"/>
      <c r="Q17" s="229"/>
      <c r="R17" s="230"/>
      <c r="S17" s="230"/>
      <c r="T17" s="230"/>
      <c r="U17" s="230"/>
      <c r="V17" s="230"/>
      <c r="W17" s="230"/>
      <c r="X17" s="230"/>
      <c r="Y17" s="210"/>
      <c r="Z17" s="210"/>
      <c r="AA17" s="210"/>
      <c r="AB17" s="210"/>
      <c r="AC17" s="210"/>
      <c r="AD17" s="210"/>
      <c r="AE17" s="210"/>
      <c r="AF17" s="210"/>
      <c r="AG17" s="210" t="s">
        <v>294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1">
        <v>6</v>
      </c>
      <c r="B18" s="242" t="s">
        <v>930</v>
      </c>
      <c r="C18" s="256" t="s">
        <v>649</v>
      </c>
      <c r="D18" s="243" t="s">
        <v>345</v>
      </c>
      <c r="E18" s="244">
        <v>10</v>
      </c>
      <c r="F18" s="245"/>
      <c r="G18" s="246">
        <f>ROUND(E18*F18,2)</f>
        <v>0</v>
      </c>
      <c r="H18" s="231"/>
      <c r="I18" s="230">
        <f>ROUND(E18*H18,2)</f>
        <v>0</v>
      </c>
      <c r="J18" s="231"/>
      <c r="K18" s="230">
        <f>ROUND(E18*J18,2)</f>
        <v>0</v>
      </c>
      <c r="L18" s="230">
        <v>21</v>
      </c>
      <c r="M18" s="230">
        <f>G18*(1+L18/100)</f>
        <v>0</v>
      </c>
      <c r="N18" s="229">
        <v>4.0460000000000003E-2</v>
      </c>
      <c r="O18" s="229">
        <f>ROUND(E18*N18,2)</f>
        <v>0.4</v>
      </c>
      <c r="P18" s="229">
        <v>0</v>
      </c>
      <c r="Q18" s="229">
        <f>ROUND(E18*P18,2)</f>
        <v>0</v>
      </c>
      <c r="R18" s="230"/>
      <c r="S18" s="230" t="s">
        <v>397</v>
      </c>
      <c r="T18" s="230" t="s">
        <v>280</v>
      </c>
      <c r="U18" s="230">
        <v>0</v>
      </c>
      <c r="V18" s="230">
        <f>ROUND(E18*U18,2)</f>
        <v>0</v>
      </c>
      <c r="W18" s="230"/>
      <c r="X18" s="230" t="s">
        <v>281</v>
      </c>
      <c r="Y18" s="210"/>
      <c r="Z18" s="210"/>
      <c r="AA18" s="210"/>
      <c r="AB18" s="210"/>
      <c r="AC18" s="210"/>
      <c r="AD18" s="210"/>
      <c r="AE18" s="210"/>
      <c r="AF18" s="210"/>
      <c r="AG18" s="210" t="s">
        <v>330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27"/>
      <c r="B19" s="228"/>
      <c r="C19" s="257" t="s">
        <v>927</v>
      </c>
      <c r="D19" s="253"/>
      <c r="E19" s="253"/>
      <c r="F19" s="253"/>
      <c r="G19" s="253"/>
      <c r="H19" s="230"/>
      <c r="I19" s="230"/>
      <c r="J19" s="230"/>
      <c r="K19" s="230"/>
      <c r="L19" s="230"/>
      <c r="M19" s="230"/>
      <c r="N19" s="229"/>
      <c r="O19" s="229"/>
      <c r="P19" s="229"/>
      <c r="Q19" s="229"/>
      <c r="R19" s="230"/>
      <c r="S19" s="230"/>
      <c r="T19" s="230"/>
      <c r="U19" s="230"/>
      <c r="V19" s="230"/>
      <c r="W19" s="230"/>
      <c r="X19" s="230"/>
      <c r="Y19" s="210"/>
      <c r="Z19" s="210"/>
      <c r="AA19" s="210"/>
      <c r="AB19" s="210"/>
      <c r="AC19" s="210"/>
      <c r="AD19" s="210"/>
      <c r="AE19" s="210"/>
      <c r="AF19" s="210"/>
      <c r="AG19" s="210" t="s">
        <v>294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7</v>
      </c>
      <c r="B20" s="248" t="s">
        <v>931</v>
      </c>
      <c r="C20" s="255" t="s">
        <v>700</v>
      </c>
      <c r="D20" s="249" t="s">
        <v>345</v>
      </c>
      <c r="E20" s="250">
        <v>87.5</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388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47">
        <v>8</v>
      </c>
      <c r="B21" s="248" t="s">
        <v>932</v>
      </c>
      <c r="C21" s="255" t="s">
        <v>933</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388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9</v>
      </c>
      <c r="B22" s="248" t="s">
        <v>934</v>
      </c>
      <c r="C22" s="255" t="s">
        <v>935</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10</v>
      </c>
      <c r="B23" s="248" t="s">
        <v>936</v>
      </c>
      <c r="C23" s="255" t="s">
        <v>937</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388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7">
        <v>11</v>
      </c>
      <c r="B24" s="248" t="s">
        <v>938</v>
      </c>
      <c r="C24" s="255" t="s">
        <v>939</v>
      </c>
      <c r="D24" s="249" t="s">
        <v>386</v>
      </c>
      <c r="E24" s="250">
        <v>3</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388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12</v>
      </c>
      <c r="B25" s="248" t="s">
        <v>940</v>
      </c>
      <c r="C25" s="255" t="s">
        <v>941</v>
      </c>
      <c r="D25" s="249" t="s">
        <v>386</v>
      </c>
      <c r="E25" s="250">
        <v>3</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388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13</v>
      </c>
      <c r="B26" s="248" t="s">
        <v>942</v>
      </c>
      <c r="C26" s="255" t="s">
        <v>943</v>
      </c>
      <c r="D26" s="249" t="s">
        <v>386</v>
      </c>
      <c r="E26" s="250">
        <v>8</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388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14</v>
      </c>
      <c r="B27" s="248" t="s">
        <v>944</v>
      </c>
      <c r="C27" s="255" t="s">
        <v>945</v>
      </c>
      <c r="D27" s="249" t="s">
        <v>386</v>
      </c>
      <c r="E27" s="250">
        <v>4</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388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15</v>
      </c>
      <c r="B28" s="248" t="s">
        <v>946</v>
      </c>
      <c r="C28" s="255" t="s">
        <v>947</v>
      </c>
      <c r="D28" s="249" t="s">
        <v>386</v>
      </c>
      <c r="E28" s="250">
        <v>3</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388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16</v>
      </c>
      <c r="B29" s="248" t="s">
        <v>948</v>
      </c>
      <c r="C29" s="255" t="s">
        <v>949</v>
      </c>
      <c r="D29" s="249" t="s">
        <v>386</v>
      </c>
      <c r="E29" s="250">
        <v>15</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388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34" t="s">
        <v>274</v>
      </c>
      <c r="B30" s="235" t="s">
        <v>238</v>
      </c>
      <c r="C30" s="254" t="s">
        <v>239</v>
      </c>
      <c r="D30" s="236"/>
      <c r="E30" s="237"/>
      <c r="F30" s="238"/>
      <c r="G30" s="239">
        <f>SUMIF(AG31:AG31,"&lt;&gt;NOR",G31:G31)</f>
        <v>0</v>
      </c>
      <c r="H30" s="233"/>
      <c r="I30" s="233">
        <f>SUM(I31:I31)</f>
        <v>0</v>
      </c>
      <c r="J30" s="233"/>
      <c r="K30" s="233">
        <f>SUM(K31:K31)</f>
        <v>0</v>
      </c>
      <c r="L30" s="233"/>
      <c r="M30" s="233">
        <f>SUM(M31:M31)</f>
        <v>0</v>
      </c>
      <c r="N30" s="232"/>
      <c r="O30" s="232">
        <f>SUM(O31:O31)</f>
        <v>0</v>
      </c>
      <c r="P30" s="232"/>
      <c r="Q30" s="232">
        <f>SUM(Q31:Q31)</f>
        <v>0</v>
      </c>
      <c r="R30" s="233"/>
      <c r="S30" s="233"/>
      <c r="T30" s="233"/>
      <c r="U30" s="233"/>
      <c r="V30" s="233">
        <f>SUM(V31:V31)</f>
        <v>0</v>
      </c>
      <c r="W30" s="233"/>
      <c r="X30" s="233"/>
      <c r="AG30" t="s">
        <v>275</v>
      </c>
    </row>
    <row r="31" spans="1:60" ht="22.5" outlineLevel="1" x14ac:dyDescent="0.2">
      <c r="A31" s="247">
        <v>17</v>
      </c>
      <c r="B31" s="248" t="s">
        <v>950</v>
      </c>
      <c r="C31" s="255" t="s">
        <v>951</v>
      </c>
      <c r="D31" s="249" t="s">
        <v>345</v>
      </c>
      <c r="E31" s="250">
        <v>87.5</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387</v>
      </c>
      <c r="Y31" s="210"/>
      <c r="Z31" s="210"/>
      <c r="AA31" s="210"/>
      <c r="AB31" s="210"/>
      <c r="AC31" s="210"/>
      <c r="AD31" s="210"/>
      <c r="AE31" s="210"/>
      <c r="AF31" s="210"/>
      <c r="AG31" s="210" t="s">
        <v>388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
      <c r="A32" s="234" t="s">
        <v>274</v>
      </c>
      <c r="B32" s="235" t="s">
        <v>247</v>
      </c>
      <c r="C32" s="254" t="s">
        <v>29</v>
      </c>
      <c r="D32" s="236"/>
      <c r="E32" s="237"/>
      <c r="F32" s="238"/>
      <c r="G32" s="239">
        <f>SUMIF(AG33:AG41,"&lt;&gt;NOR",G33:G41)</f>
        <v>0</v>
      </c>
      <c r="H32" s="233"/>
      <c r="I32" s="233">
        <f>SUM(I33:I41)</f>
        <v>0</v>
      </c>
      <c r="J32" s="233"/>
      <c r="K32" s="233">
        <f>SUM(K33:K41)</f>
        <v>0</v>
      </c>
      <c r="L32" s="233"/>
      <c r="M32" s="233">
        <f>SUM(M33:M41)</f>
        <v>0</v>
      </c>
      <c r="N32" s="232"/>
      <c r="O32" s="232">
        <f>SUM(O33:O41)</f>
        <v>0</v>
      </c>
      <c r="P32" s="232"/>
      <c r="Q32" s="232">
        <f>SUM(Q33:Q41)</f>
        <v>0</v>
      </c>
      <c r="R32" s="233"/>
      <c r="S32" s="233"/>
      <c r="T32" s="233"/>
      <c r="U32" s="233"/>
      <c r="V32" s="233">
        <f>SUM(V33:V41)</f>
        <v>0</v>
      </c>
      <c r="W32" s="233"/>
      <c r="X32" s="233"/>
      <c r="AG32" t="s">
        <v>275</v>
      </c>
    </row>
    <row r="33" spans="1:60" outlineLevel="1" x14ac:dyDescent="0.2">
      <c r="A33" s="247">
        <v>18</v>
      </c>
      <c r="B33" s="248" t="s">
        <v>952</v>
      </c>
      <c r="C33" s="255" t="s">
        <v>953</v>
      </c>
      <c r="D33" s="249" t="s">
        <v>304</v>
      </c>
      <c r="E33" s="250">
        <v>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387</v>
      </c>
      <c r="Y33" s="210"/>
      <c r="Z33" s="210"/>
      <c r="AA33" s="210"/>
      <c r="AB33" s="210"/>
      <c r="AC33" s="210"/>
      <c r="AD33" s="210"/>
      <c r="AE33" s="210"/>
      <c r="AF33" s="210"/>
      <c r="AG33" s="210" t="s">
        <v>388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19</v>
      </c>
      <c r="B34" s="248" t="s">
        <v>954</v>
      </c>
      <c r="C34" s="255" t="s">
        <v>867</v>
      </c>
      <c r="D34" s="249" t="s">
        <v>386</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387</v>
      </c>
      <c r="Y34" s="210"/>
      <c r="Z34" s="210"/>
      <c r="AA34" s="210"/>
      <c r="AB34" s="210"/>
      <c r="AC34" s="210"/>
      <c r="AD34" s="210"/>
      <c r="AE34" s="210"/>
      <c r="AF34" s="210"/>
      <c r="AG34" s="210" t="s">
        <v>388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20</v>
      </c>
      <c r="B35" s="248" t="s">
        <v>955</v>
      </c>
      <c r="C35" s="255" t="s">
        <v>869</v>
      </c>
      <c r="D35" s="249" t="s">
        <v>386</v>
      </c>
      <c r="E35" s="250">
        <v>20</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387</v>
      </c>
      <c r="Y35" s="210"/>
      <c r="Z35" s="210"/>
      <c r="AA35" s="210"/>
      <c r="AB35" s="210"/>
      <c r="AC35" s="210"/>
      <c r="AD35" s="210"/>
      <c r="AE35" s="210"/>
      <c r="AF35" s="210"/>
      <c r="AG35" s="210" t="s">
        <v>388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21</v>
      </c>
      <c r="B36" s="248" t="s">
        <v>956</v>
      </c>
      <c r="C36" s="255" t="s">
        <v>871</v>
      </c>
      <c r="D36" s="249" t="s">
        <v>872</v>
      </c>
      <c r="E36" s="250">
        <v>8</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47">
        <v>22</v>
      </c>
      <c r="B37" s="248" t="s">
        <v>957</v>
      </c>
      <c r="C37" s="255" t="s">
        <v>876</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47">
        <v>23</v>
      </c>
      <c r="B38" s="248" t="s">
        <v>958</v>
      </c>
      <c r="C38" s="255" t="s">
        <v>881</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7">
        <v>24</v>
      </c>
      <c r="B39" s="248" t="s">
        <v>959</v>
      </c>
      <c r="C39" s="255" t="s">
        <v>960</v>
      </c>
      <c r="D39" s="249" t="s">
        <v>386</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25</v>
      </c>
      <c r="B40" s="248" t="s">
        <v>961</v>
      </c>
      <c r="C40" s="255" t="s">
        <v>878</v>
      </c>
      <c r="D40" s="249" t="s">
        <v>879</v>
      </c>
      <c r="E40" s="250">
        <v>4</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388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26</v>
      </c>
      <c r="B41" s="248" t="s">
        <v>962</v>
      </c>
      <c r="C41" s="255" t="s">
        <v>963</v>
      </c>
      <c r="D41" s="249" t="s">
        <v>386</v>
      </c>
      <c r="E41" s="250">
        <v>1</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388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34" t="s">
        <v>274</v>
      </c>
      <c r="B42" s="235" t="s">
        <v>248</v>
      </c>
      <c r="C42" s="254" t="s">
        <v>30</v>
      </c>
      <c r="D42" s="236"/>
      <c r="E42" s="237"/>
      <c r="F42" s="238"/>
      <c r="G42" s="239">
        <f>SUMIF(AG43:AG45,"&lt;&gt;NOR",G43:G45)</f>
        <v>0</v>
      </c>
      <c r="H42" s="233"/>
      <c r="I42" s="233">
        <f>SUM(I43:I45)</f>
        <v>0</v>
      </c>
      <c r="J42" s="233"/>
      <c r="K42" s="233">
        <f>SUM(K43:K45)</f>
        <v>0</v>
      </c>
      <c r="L42" s="233"/>
      <c r="M42" s="233">
        <f>SUM(M43:M45)</f>
        <v>0</v>
      </c>
      <c r="N42" s="232"/>
      <c r="O42" s="232">
        <f>SUM(O43:O45)</f>
        <v>0</v>
      </c>
      <c r="P42" s="232"/>
      <c r="Q42" s="232">
        <f>SUM(Q43:Q45)</f>
        <v>0</v>
      </c>
      <c r="R42" s="233"/>
      <c r="S42" s="233"/>
      <c r="T42" s="233"/>
      <c r="U42" s="233"/>
      <c r="V42" s="233">
        <f>SUM(V43:V45)</f>
        <v>0</v>
      </c>
      <c r="W42" s="233"/>
      <c r="X42" s="233"/>
      <c r="AG42" t="s">
        <v>275</v>
      </c>
    </row>
    <row r="43" spans="1:60" outlineLevel="1" x14ac:dyDescent="0.2">
      <c r="A43" s="247">
        <v>27</v>
      </c>
      <c r="B43" s="248" t="s">
        <v>964</v>
      </c>
      <c r="C43" s="255" t="s">
        <v>906</v>
      </c>
      <c r="D43" s="249" t="s">
        <v>386</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388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28</v>
      </c>
      <c r="B44" s="248" t="s">
        <v>965</v>
      </c>
      <c r="C44" s="255" t="s">
        <v>908</v>
      </c>
      <c r="D44" s="249" t="s">
        <v>386</v>
      </c>
      <c r="E44" s="250">
        <v>1</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387</v>
      </c>
      <c r="Y44" s="210"/>
      <c r="Z44" s="210"/>
      <c r="AA44" s="210"/>
      <c r="AB44" s="210"/>
      <c r="AC44" s="210"/>
      <c r="AD44" s="210"/>
      <c r="AE44" s="210"/>
      <c r="AF44" s="210"/>
      <c r="AG44" s="210" t="s">
        <v>388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1">
        <v>29</v>
      </c>
      <c r="B45" s="242" t="s">
        <v>966</v>
      </c>
      <c r="C45" s="256" t="s">
        <v>967</v>
      </c>
      <c r="D45" s="243" t="s">
        <v>386</v>
      </c>
      <c r="E45" s="244">
        <v>1</v>
      </c>
      <c r="F45" s="245"/>
      <c r="G45" s="246">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387</v>
      </c>
      <c r="Y45" s="210"/>
      <c r="Z45" s="210"/>
      <c r="AA45" s="210"/>
      <c r="AB45" s="210"/>
      <c r="AC45" s="210"/>
      <c r="AD45" s="210"/>
      <c r="AE45" s="210"/>
      <c r="AF45" s="210"/>
      <c r="AG45" s="210" t="s">
        <v>388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3"/>
      <c r="B46" s="4"/>
      <c r="C46" s="258"/>
      <c r="D46" s="6"/>
      <c r="E46" s="3"/>
      <c r="F46" s="3"/>
      <c r="G46" s="3"/>
      <c r="H46" s="3"/>
      <c r="I46" s="3"/>
      <c r="J46" s="3"/>
      <c r="K46" s="3"/>
      <c r="L46" s="3"/>
      <c r="M46" s="3"/>
      <c r="N46" s="3"/>
      <c r="O46" s="3"/>
      <c r="P46" s="3"/>
      <c r="Q46" s="3"/>
      <c r="R46" s="3"/>
      <c r="S46" s="3"/>
      <c r="T46" s="3"/>
      <c r="U46" s="3"/>
      <c r="V46" s="3"/>
      <c r="W46" s="3"/>
      <c r="X46" s="3"/>
      <c r="AE46">
        <v>15</v>
      </c>
      <c r="AF46">
        <v>21</v>
      </c>
      <c r="AG46" t="s">
        <v>261</v>
      </c>
    </row>
    <row r="47" spans="1:60" x14ac:dyDescent="0.2">
      <c r="A47" s="213"/>
      <c r="B47" s="214" t="s">
        <v>31</v>
      </c>
      <c r="C47" s="259"/>
      <c r="D47" s="215"/>
      <c r="E47" s="216"/>
      <c r="F47" s="216"/>
      <c r="G47" s="240">
        <f>G8+G10+G30+G32+G42</f>
        <v>0</v>
      </c>
      <c r="H47" s="3"/>
      <c r="I47" s="3"/>
      <c r="J47" s="3"/>
      <c r="K47" s="3"/>
      <c r="L47" s="3"/>
      <c r="M47" s="3"/>
      <c r="N47" s="3"/>
      <c r="O47" s="3"/>
      <c r="P47" s="3"/>
      <c r="Q47" s="3"/>
      <c r="R47" s="3"/>
      <c r="S47" s="3"/>
      <c r="T47" s="3"/>
      <c r="U47" s="3"/>
      <c r="V47" s="3"/>
      <c r="W47" s="3"/>
      <c r="X47" s="3"/>
      <c r="AE47">
        <f>SUMIF(L7:L45,AE46,G7:G45)</f>
        <v>0</v>
      </c>
      <c r="AF47">
        <f>SUMIF(L7:L45,AF46,G7:G45)</f>
        <v>0</v>
      </c>
      <c r="AG47" t="s">
        <v>380</v>
      </c>
    </row>
    <row r="48" spans="1:60" x14ac:dyDescent="0.2">
      <c r="A48" s="3"/>
      <c r="B48" s="4"/>
      <c r="C48" s="258"/>
      <c r="D48" s="6"/>
      <c r="E48" s="3"/>
      <c r="F48" s="3"/>
      <c r="G48" s="3"/>
      <c r="H48" s="3"/>
      <c r="I48" s="3"/>
      <c r="J48" s="3"/>
      <c r="K48" s="3"/>
      <c r="L48" s="3"/>
      <c r="M48" s="3"/>
      <c r="N48" s="3"/>
      <c r="O48" s="3"/>
      <c r="P48" s="3"/>
      <c r="Q48" s="3"/>
      <c r="R48" s="3"/>
      <c r="S48" s="3"/>
      <c r="T48" s="3"/>
      <c r="U48" s="3"/>
      <c r="V48" s="3"/>
      <c r="W48" s="3"/>
      <c r="X48" s="3"/>
    </row>
    <row r="49" spans="1:33" x14ac:dyDescent="0.2">
      <c r="A49" s="3"/>
      <c r="B49" s="4"/>
      <c r="C49" s="258"/>
      <c r="D49" s="6"/>
      <c r="E49" s="3"/>
      <c r="F49" s="3"/>
      <c r="G49" s="3"/>
      <c r="H49" s="3"/>
      <c r="I49" s="3"/>
      <c r="J49" s="3"/>
      <c r="K49" s="3"/>
      <c r="L49" s="3"/>
      <c r="M49" s="3"/>
      <c r="N49" s="3"/>
      <c r="O49" s="3"/>
      <c r="P49" s="3"/>
      <c r="Q49" s="3"/>
      <c r="R49" s="3"/>
      <c r="S49" s="3"/>
      <c r="T49" s="3"/>
      <c r="U49" s="3"/>
      <c r="V49" s="3"/>
      <c r="W49" s="3"/>
      <c r="X49" s="3"/>
    </row>
    <row r="50" spans="1:33" x14ac:dyDescent="0.2">
      <c r="A50" s="217" t="s">
        <v>381</v>
      </c>
      <c r="B50" s="217"/>
      <c r="C50" s="260"/>
      <c r="D50" s="6"/>
      <c r="E50" s="3"/>
      <c r="F50" s="3"/>
      <c r="G50" s="3"/>
      <c r="H50" s="3"/>
      <c r="I50" s="3"/>
      <c r="J50" s="3"/>
      <c r="K50" s="3"/>
      <c r="L50" s="3"/>
      <c r="M50" s="3"/>
      <c r="N50" s="3"/>
      <c r="O50" s="3"/>
      <c r="P50" s="3"/>
      <c r="Q50" s="3"/>
      <c r="R50" s="3"/>
      <c r="S50" s="3"/>
      <c r="T50" s="3"/>
      <c r="U50" s="3"/>
      <c r="V50" s="3"/>
      <c r="W50" s="3"/>
      <c r="X50" s="3"/>
    </row>
    <row r="51" spans="1:33" x14ac:dyDescent="0.2">
      <c r="A51" s="218"/>
      <c r="B51" s="219"/>
      <c r="C51" s="261"/>
      <c r="D51" s="219"/>
      <c r="E51" s="219"/>
      <c r="F51" s="219"/>
      <c r="G51" s="220"/>
      <c r="H51" s="3"/>
      <c r="I51" s="3"/>
      <c r="J51" s="3"/>
      <c r="K51" s="3"/>
      <c r="L51" s="3"/>
      <c r="M51" s="3"/>
      <c r="N51" s="3"/>
      <c r="O51" s="3"/>
      <c r="P51" s="3"/>
      <c r="Q51" s="3"/>
      <c r="R51" s="3"/>
      <c r="S51" s="3"/>
      <c r="T51" s="3"/>
      <c r="U51" s="3"/>
      <c r="V51" s="3"/>
      <c r="W51" s="3"/>
      <c r="X51" s="3"/>
      <c r="AG51" t="s">
        <v>382</v>
      </c>
    </row>
    <row r="52" spans="1:33" x14ac:dyDescent="0.2">
      <c r="A52" s="221"/>
      <c r="B52" s="222"/>
      <c r="C52" s="262"/>
      <c r="D52" s="222"/>
      <c r="E52" s="222"/>
      <c r="F52" s="222"/>
      <c r="G52" s="223"/>
      <c r="H52" s="3"/>
      <c r="I52" s="3"/>
      <c r="J52" s="3"/>
      <c r="K52" s="3"/>
      <c r="L52" s="3"/>
      <c r="M52" s="3"/>
      <c r="N52" s="3"/>
      <c r="O52" s="3"/>
      <c r="P52" s="3"/>
      <c r="Q52" s="3"/>
      <c r="R52" s="3"/>
      <c r="S52" s="3"/>
      <c r="T52" s="3"/>
      <c r="U52" s="3"/>
      <c r="V52" s="3"/>
      <c r="W52" s="3"/>
      <c r="X52" s="3"/>
    </row>
    <row r="53" spans="1:33" x14ac:dyDescent="0.2">
      <c r="A53" s="221"/>
      <c r="B53" s="222"/>
      <c r="C53" s="262"/>
      <c r="D53" s="222"/>
      <c r="E53" s="222"/>
      <c r="F53" s="222"/>
      <c r="G53" s="223"/>
      <c r="H53" s="3"/>
      <c r="I53" s="3"/>
      <c r="J53" s="3"/>
      <c r="K53" s="3"/>
      <c r="L53" s="3"/>
      <c r="M53" s="3"/>
      <c r="N53" s="3"/>
      <c r="O53" s="3"/>
      <c r="P53" s="3"/>
      <c r="Q53" s="3"/>
      <c r="R53" s="3"/>
      <c r="S53" s="3"/>
      <c r="T53" s="3"/>
      <c r="U53" s="3"/>
      <c r="V53" s="3"/>
      <c r="W53" s="3"/>
      <c r="X53" s="3"/>
    </row>
    <row r="54" spans="1:33" x14ac:dyDescent="0.2">
      <c r="A54" s="221"/>
      <c r="B54" s="222"/>
      <c r="C54" s="262"/>
      <c r="D54" s="222"/>
      <c r="E54" s="222"/>
      <c r="F54" s="222"/>
      <c r="G54" s="223"/>
      <c r="H54" s="3"/>
      <c r="I54" s="3"/>
      <c r="J54" s="3"/>
      <c r="K54" s="3"/>
      <c r="L54" s="3"/>
      <c r="M54" s="3"/>
      <c r="N54" s="3"/>
      <c r="O54" s="3"/>
      <c r="P54" s="3"/>
      <c r="Q54" s="3"/>
      <c r="R54" s="3"/>
      <c r="S54" s="3"/>
      <c r="T54" s="3"/>
      <c r="U54" s="3"/>
      <c r="V54" s="3"/>
      <c r="W54" s="3"/>
      <c r="X54" s="3"/>
    </row>
    <row r="55" spans="1:33" x14ac:dyDescent="0.2">
      <c r="A55" s="224"/>
      <c r="B55" s="225"/>
      <c r="C55" s="263"/>
      <c r="D55" s="225"/>
      <c r="E55" s="225"/>
      <c r="F55" s="225"/>
      <c r="G55" s="226"/>
      <c r="H55" s="3"/>
      <c r="I55" s="3"/>
      <c r="J55" s="3"/>
      <c r="K55" s="3"/>
      <c r="L55" s="3"/>
      <c r="M55" s="3"/>
      <c r="N55" s="3"/>
      <c r="O55" s="3"/>
      <c r="P55" s="3"/>
      <c r="Q55" s="3"/>
      <c r="R55" s="3"/>
      <c r="S55" s="3"/>
      <c r="T55" s="3"/>
      <c r="U55" s="3"/>
      <c r="V55" s="3"/>
      <c r="W55" s="3"/>
      <c r="X55" s="3"/>
    </row>
    <row r="56" spans="1:33" x14ac:dyDescent="0.2">
      <c r="A56" s="3"/>
      <c r="B56" s="4"/>
      <c r="C56" s="258"/>
      <c r="D56" s="6"/>
      <c r="E56" s="3"/>
      <c r="F56" s="3"/>
      <c r="G56" s="3"/>
      <c r="H56" s="3"/>
      <c r="I56" s="3"/>
      <c r="J56" s="3"/>
      <c r="K56" s="3"/>
      <c r="L56" s="3"/>
      <c r="M56" s="3"/>
      <c r="N56" s="3"/>
      <c r="O56" s="3"/>
      <c r="P56" s="3"/>
      <c r="Q56" s="3"/>
      <c r="R56" s="3"/>
      <c r="S56" s="3"/>
      <c r="T56" s="3"/>
      <c r="U56" s="3"/>
      <c r="V56" s="3"/>
      <c r="W56" s="3"/>
      <c r="X56" s="3"/>
    </row>
    <row r="57" spans="1:33" x14ac:dyDescent="0.2">
      <c r="C57" s="264"/>
      <c r="D57" s="10"/>
      <c r="AG57" t="s">
        <v>383</v>
      </c>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0">
    <mergeCell ref="A1:G1"/>
    <mergeCell ref="C2:G2"/>
    <mergeCell ref="C3:G3"/>
    <mergeCell ref="C4:G4"/>
    <mergeCell ref="A50:C50"/>
    <mergeCell ref="A51:G55"/>
    <mergeCell ref="C13:G13"/>
    <mergeCell ref="C15:G15"/>
    <mergeCell ref="C17:G17"/>
    <mergeCell ref="C19:G1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FCF7-82C6-4955-8DE4-0AFF19C9B9E4}">
  <sheetPr>
    <outlinePr summaryBelow="0"/>
  </sheetPr>
  <dimension ref="A1:BH5000"/>
  <sheetViews>
    <sheetView workbookViewId="0">
      <pane ySplit="7" topLeftCell="A20"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46</v>
      </c>
      <c r="C3" s="199" t="s">
        <v>47</v>
      </c>
      <c r="D3" s="197"/>
      <c r="E3" s="197"/>
      <c r="F3" s="197"/>
      <c r="G3" s="198"/>
      <c r="AC3" s="175" t="s">
        <v>250</v>
      </c>
      <c r="AG3" t="s">
        <v>251</v>
      </c>
    </row>
    <row r="4" spans="1:60" ht="24.95" customHeight="1" x14ac:dyDescent="0.2">
      <c r="A4" s="200" t="s">
        <v>10</v>
      </c>
      <c r="B4" s="201" t="s">
        <v>54</v>
      </c>
      <c r="C4" s="202" t="s">
        <v>55</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153</v>
      </c>
      <c r="C8" s="254" t="s">
        <v>154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968</v>
      </c>
      <c r="C9" s="255" t="s">
        <v>969</v>
      </c>
      <c r="D9" s="249" t="s">
        <v>439</v>
      </c>
      <c r="E9" s="250">
        <v>2</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440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155</v>
      </c>
      <c r="C10" s="254" t="s">
        <v>156</v>
      </c>
      <c r="D10" s="236"/>
      <c r="E10" s="237"/>
      <c r="F10" s="238"/>
      <c r="G10" s="239">
        <f>SUMIF(AG11:AG18,"&lt;&gt;NOR",G11:G18)</f>
        <v>0</v>
      </c>
      <c r="H10" s="233"/>
      <c r="I10" s="233">
        <f>SUM(I11:I18)</f>
        <v>0</v>
      </c>
      <c r="J10" s="233"/>
      <c r="K10" s="233">
        <f>SUM(K11:K18)</f>
        <v>0</v>
      </c>
      <c r="L10" s="233"/>
      <c r="M10" s="233">
        <f>SUM(M11:M18)</f>
        <v>0</v>
      </c>
      <c r="N10" s="232"/>
      <c r="O10" s="232">
        <f>SUM(O11:O18)</f>
        <v>0</v>
      </c>
      <c r="P10" s="232"/>
      <c r="Q10" s="232">
        <f>SUM(Q11:Q18)</f>
        <v>0</v>
      </c>
      <c r="R10" s="233"/>
      <c r="S10" s="233"/>
      <c r="T10" s="233"/>
      <c r="U10" s="233"/>
      <c r="V10" s="233">
        <f>SUM(V11:V18)</f>
        <v>0</v>
      </c>
      <c r="W10" s="233"/>
      <c r="X10" s="233"/>
      <c r="AG10" t="s">
        <v>275</v>
      </c>
    </row>
    <row r="11" spans="1:60" ht="45" outlineLevel="1" x14ac:dyDescent="0.2">
      <c r="A11" s="241">
        <v>2</v>
      </c>
      <c r="B11" s="242" t="s">
        <v>970</v>
      </c>
      <c r="C11" s="256" t="s">
        <v>971</v>
      </c>
      <c r="D11" s="243" t="s">
        <v>439</v>
      </c>
      <c r="E11" s="244">
        <v>2</v>
      </c>
      <c r="F11" s="245"/>
      <c r="G11" s="246">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440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27"/>
      <c r="B12" s="228"/>
      <c r="C12" s="257" t="s">
        <v>972</v>
      </c>
      <c r="D12" s="253"/>
      <c r="E12" s="253"/>
      <c r="F12" s="253"/>
      <c r="G12" s="253"/>
      <c r="H12" s="230"/>
      <c r="I12" s="230"/>
      <c r="J12" s="230"/>
      <c r="K12" s="230"/>
      <c r="L12" s="230"/>
      <c r="M12" s="230"/>
      <c r="N12" s="229"/>
      <c r="O12" s="229"/>
      <c r="P12" s="229"/>
      <c r="Q12" s="229"/>
      <c r="R12" s="230"/>
      <c r="S12" s="230"/>
      <c r="T12" s="230"/>
      <c r="U12" s="230"/>
      <c r="V12" s="230"/>
      <c r="W12" s="230"/>
      <c r="X12" s="230"/>
      <c r="Y12" s="210"/>
      <c r="Z12" s="210"/>
      <c r="AA12" s="210"/>
      <c r="AB12" s="210"/>
      <c r="AC12" s="210"/>
      <c r="AD12" s="210"/>
      <c r="AE12" s="210"/>
      <c r="AF12" s="210"/>
      <c r="AG12" s="210" t="s">
        <v>294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45" outlineLevel="1" x14ac:dyDescent="0.2">
      <c r="A13" s="241">
        <v>3</v>
      </c>
      <c r="B13" s="242" t="s">
        <v>973</v>
      </c>
      <c r="C13" s="256" t="s">
        <v>974</v>
      </c>
      <c r="D13" s="243" t="s">
        <v>439</v>
      </c>
      <c r="E13" s="244">
        <v>2</v>
      </c>
      <c r="F13" s="245"/>
      <c r="G13" s="246">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27"/>
      <c r="B14" s="228"/>
      <c r="C14" s="257" t="s">
        <v>975</v>
      </c>
      <c r="D14" s="253"/>
      <c r="E14" s="253"/>
      <c r="F14" s="253"/>
      <c r="G14" s="253"/>
      <c r="H14" s="230"/>
      <c r="I14" s="230"/>
      <c r="J14" s="230"/>
      <c r="K14" s="230"/>
      <c r="L14" s="230"/>
      <c r="M14" s="230"/>
      <c r="N14" s="229"/>
      <c r="O14" s="229"/>
      <c r="P14" s="229"/>
      <c r="Q14" s="229"/>
      <c r="R14" s="230"/>
      <c r="S14" s="230"/>
      <c r="T14" s="230"/>
      <c r="U14" s="230"/>
      <c r="V14" s="230"/>
      <c r="W14" s="230"/>
      <c r="X14" s="230"/>
      <c r="Y14" s="210"/>
      <c r="Z14" s="210"/>
      <c r="AA14" s="210"/>
      <c r="AB14" s="210"/>
      <c r="AC14" s="210"/>
      <c r="AD14" s="210"/>
      <c r="AE14" s="210"/>
      <c r="AF14" s="210"/>
      <c r="AG14" s="210" t="s">
        <v>294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27"/>
      <c r="B15" s="228"/>
      <c r="C15" s="266" t="s">
        <v>976</v>
      </c>
      <c r="D15" s="265"/>
      <c r="E15" s="265"/>
      <c r="F15" s="265"/>
      <c r="G15" s="265"/>
      <c r="H15" s="230"/>
      <c r="I15" s="230"/>
      <c r="J15" s="230"/>
      <c r="K15" s="230"/>
      <c r="L15" s="230"/>
      <c r="M15" s="230"/>
      <c r="N15" s="229"/>
      <c r="O15" s="229"/>
      <c r="P15" s="229"/>
      <c r="Q15" s="229"/>
      <c r="R15" s="230"/>
      <c r="S15" s="230"/>
      <c r="T15" s="230"/>
      <c r="U15" s="230"/>
      <c r="V15" s="230"/>
      <c r="W15" s="230"/>
      <c r="X15" s="230"/>
      <c r="Y15" s="210"/>
      <c r="Z15" s="210"/>
      <c r="AA15" s="210"/>
      <c r="AB15" s="210"/>
      <c r="AC15" s="210"/>
      <c r="AD15" s="210"/>
      <c r="AE15" s="210"/>
      <c r="AF15" s="210"/>
      <c r="AG15" s="210" t="s">
        <v>294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45" outlineLevel="1" x14ac:dyDescent="0.2">
      <c r="A16" s="241">
        <v>4</v>
      </c>
      <c r="B16" s="242" t="s">
        <v>977</v>
      </c>
      <c r="C16" s="256" t="s">
        <v>978</v>
      </c>
      <c r="D16" s="243" t="s">
        <v>439</v>
      </c>
      <c r="E16" s="244">
        <v>1</v>
      </c>
      <c r="F16" s="245"/>
      <c r="G16" s="246">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27"/>
      <c r="B17" s="228"/>
      <c r="C17" s="257" t="s">
        <v>979</v>
      </c>
      <c r="D17" s="253"/>
      <c r="E17" s="253"/>
      <c r="F17" s="253"/>
      <c r="G17" s="253"/>
      <c r="H17" s="230"/>
      <c r="I17" s="230"/>
      <c r="J17" s="230"/>
      <c r="K17" s="230"/>
      <c r="L17" s="230"/>
      <c r="M17" s="230"/>
      <c r="N17" s="229"/>
      <c r="O17" s="229"/>
      <c r="P17" s="229"/>
      <c r="Q17" s="229"/>
      <c r="R17" s="230"/>
      <c r="S17" s="230"/>
      <c r="T17" s="230"/>
      <c r="U17" s="230"/>
      <c r="V17" s="230"/>
      <c r="W17" s="230"/>
      <c r="X17" s="230"/>
      <c r="Y17" s="210"/>
      <c r="Z17" s="210"/>
      <c r="AA17" s="210"/>
      <c r="AB17" s="210"/>
      <c r="AC17" s="210"/>
      <c r="AD17" s="210"/>
      <c r="AE17" s="210"/>
      <c r="AF17" s="210"/>
      <c r="AG17" s="210" t="s">
        <v>294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27"/>
      <c r="B18" s="228"/>
      <c r="C18" s="266" t="s">
        <v>980</v>
      </c>
      <c r="D18" s="265"/>
      <c r="E18" s="265"/>
      <c r="F18" s="265"/>
      <c r="G18" s="265"/>
      <c r="H18" s="230"/>
      <c r="I18" s="230"/>
      <c r="J18" s="230"/>
      <c r="K18" s="230"/>
      <c r="L18" s="230"/>
      <c r="M18" s="230"/>
      <c r="N18" s="229"/>
      <c r="O18" s="229"/>
      <c r="P18" s="229"/>
      <c r="Q18" s="229"/>
      <c r="R18" s="230"/>
      <c r="S18" s="230"/>
      <c r="T18" s="230"/>
      <c r="U18" s="230"/>
      <c r="V18" s="230"/>
      <c r="W18" s="230"/>
      <c r="X18" s="230"/>
      <c r="Y18" s="210"/>
      <c r="Z18" s="210"/>
      <c r="AA18" s="210"/>
      <c r="AB18" s="210"/>
      <c r="AC18" s="210"/>
      <c r="AD18" s="210"/>
      <c r="AE18" s="210"/>
      <c r="AF18" s="210"/>
      <c r="AG18" s="210" t="s">
        <v>294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34" t="s">
        <v>274</v>
      </c>
      <c r="B19" s="235" t="s">
        <v>157</v>
      </c>
      <c r="C19" s="254" t="s">
        <v>158</v>
      </c>
      <c r="D19" s="236"/>
      <c r="E19" s="237"/>
      <c r="F19" s="238"/>
      <c r="G19" s="239">
        <f>SUMIF(AG20:AG20,"&lt;&gt;NOR",G20:G20)</f>
        <v>0</v>
      </c>
      <c r="H19" s="233"/>
      <c r="I19" s="233">
        <f>SUM(I20:I20)</f>
        <v>0</v>
      </c>
      <c r="J19" s="233"/>
      <c r="K19" s="233">
        <f>SUM(K20:K20)</f>
        <v>0</v>
      </c>
      <c r="L19" s="233"/>
      <c r="M19" s="233">
        <f>SUM(M20:M20)</f>
        <v>0</v>
      </c>
      <c r="N19" s="232"/>
      <c r="O19" s="232">
        <f>SUM(O20:O20)</f>
        <v>0</v>
      </c>
      <c r="P19" s="232"/>
      <c r="Q19" s="232">
        <f>SUM(Q20:Q20)</f>
        <v>0</v>
      </c>
      <c r="R19" s="233"/>
      <c r="S19" s="233"/>
      <c r="T19" s="233"/>
      <c r="U19" s="233"/>
      <c r="V19" s="233">
        <f>SUM(V20:V20)</f>
        <v>0</v>
      </c>
      <c r="W19" s="233"/>
      <c r="X19" s="233"/>
      <c r="AG19" t="s">
        <v>275</v>
      </c>
    </row>
    <row r="20" spans="1:60" ht="22.5" outlineLevel="1" x14ac:dyDescent="0.2">
      <c r="A20" s="247">
        <v>5</v>
      </c>
      <c r="B20" s="248" t="s">
        <v>981</v>
      </c>
      <c r="C20" s="255" t="s">
        <v>982</v>
      </c>
      <c r="D20" s="249" t="s">
        <v>439</v>
      </c>
      <c r="E20" s="250">
        <v>2</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440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34" t="s">
        <v>274</v>
      </c>
      <c r="B21" s="235" t="s">
        <v>163</v>
      </c>
      <c r="C21" s="254" t="s">
        <v>164</v>
      </c>
      <c r="D21" s="236"/>
      <c r="E21" s="237"/>
      <c r="F21" s="238"/>
      <c r="G21" s="239">
        <f>SUMIF(AG22:AG28,"&lt;&gt;NOR",G22:G28)</f>
        <v>0</v>
      </c>
      <c r="H21" s="233"/>
      <c r="I21" s="233">
        <f>SUM(I22:I28)</f>
        <v>0</v>
      </c>
      <c r="J21" s="233"/>
      <c r="K21" s="233">
        <f>SUM(K22:K28)</f>
        <v>0</v>
      </c>
      <c r="L21" s="233"/>
      <c r="M21" s="233">
        <f>SUM(M22:M28)</f>
        <v>0</v>
      </c>
      <c r="N21" s="232"/>
      <c r="O21" s="232">
        <f>SUM(O22:O28)</f>
        <v>0</v>
      </c>
      <c r="P21" s="232"/>
      <c r="Q21" s="232">
        <f>SUM(Q22:Q28)</f>
        <v>0</v>
      </c>
      <c r="R21" s="233"/>
      <c r="S21" s="233"/>
      <c r="T21" s="233"/>
      <c r="U21" s="233"/>
      <c r="V21" s="233">
        <f>SUM(V22:V28)</f>
        <v>0</v>
      </c>
      <c r="W21" s="233"/>
      <c r="X21" s="233"/>
      <c r="AG21" t="s">
        <v>275</v>
      </c>
    </row>
    <row r="22" spans="1:60" outlineLevel="1" x14ac:dyDescent="0.2">
      <c r="A22" s="247">
        <v>6</v>
      </c>
      <c r="B22" s="248" t="s">
        <v>983</v>
      </c>
      <c r="C22" s="255" t="s">
        <v>984</v>
      </c>
      <c r="D22" s="249" t="s">
        <v>439</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7</v>
      </c>
      <c r="B23" s="248" t="s">
        <v>985</v>
      </c>
      <c r="C23" s="255" t="s">
        <v>986</v>
      </c>
      <c r="D23" s="249" t="s">
        <v>439</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8</v>
      </c>
      <c r="B24" s="248" t="s">
        <v>987</v>
      </c>
      <c r="C24" s="255" t="s">
        <v>988</v>
      </c>
      <c r="D24" s="249" t="s">
        <v>439</v>
      </c>
      <c r="E24" s="250">
        <v>2</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9</v>
      </c>
      <c r="B25" s="248" t="s">
        <v>989</v>
      </c>
      <c r="C25" s="255" t="s">
        <v>990</v>
      </c>
      <c r="D25" s="249" t="s">
        <v>439</v>
      </c>
      <c r="E25" s="250">
        <v>2</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10</v>
      </c>
      <c r="B26" s="248" t="s">
        <v>991</v>
      </c>
      <c r="C26" s="255" t="s">
        <v>992</v>
      </c>
      <c r="D26" s="249" t="s">
        <v>993</v>
      </c>
      <c r="E26" s="250">
        <v>2</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91</v>
      </c>
      <c r="Y26" s="210"/>
      <c r="Z26" s="210"/>
      <c r="AA26" s="210"/>
      <c r="AB26" s="210"/>
      <c r="AC26" s="210"/>
      <c r="AD26" s="210"/>
      <c r="AE26" s="210"/>
      <c r="AF26" s="210"/>
      <c r="AG26" s="210" t="s">
        <v>994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11</v>
      </c>
      <c r="B27" s="248" t="s">
        <v>995</v>
      </c>
      <c r="C27" s="255" t="s">
        <v>869</v>
      </c>
      <c r="D27" s="249" t="s">
        <v>439</v>
      </c>
      <c r="E27" s="250">
        <v>4</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91</v>
      </c>
      <c r="Y27" s="210"/>
      <c r="Z27" s="210"/>
      <c r="AA27" s="210"/>
      <c r="AB27" s="210"/>
      <c r="AC27" s="210"/>
      <c r="AD27" s="210"/>
      <c r="AE27" s="210"/>
      <c r="AF27" s="210"/>
      <c r="AG27" s="210" t="s">
        <v>994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7">
        <v>12</v>
      </c>
      <c r="B28" s="248" t="s">
        <v>996</v>
      </c>
      <c r="C28" s="255" t="s">
        <v>908</v>
      </c>
      <c r="D28" s="249" t="s">
        <v>439</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91</v>
      </c>
      <c r="Y28" s="210"/>
      <c r="Z28" s="210"/>
      <c r="AA28" s="210"/>
      <c r="AB28" s="210"/>
      <c r="AC28" s="210"/>
      <c r="AD28" s="210"/>
      <c r="AE28" s="210"/>
      <c r="AF28" s="210"/>
      <c r="AG28" s="210" t="s">
        <v>994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34" t="s">
        <v>274</v>
      </c>
      <c r="B29" s="235" t="s">
        <v>247</v>
      </c>
      <c r="C29" s="254" t="s">
        <v>29</v>
      </c>
      <c r="D29" s="236"/>
      <c r="E29" s="237"/>
      <c r="F29" s="238"/>
      <c r="G29" s="239">
        <f>SUMIF(AG30:AG33,"&lt;&gt;NOR",G30:G33)</f>
        <v>0</v>
      </c>
      <c r="H29" s="233"/>
      <c r="I29" s="233">
        <f>SUM(I30:I33)</f>
        <v>0</v>
      </c>
      <c r="J29" s="233"/>
      <c r="K29" s="233">
        <f>SUM(K30:K33)</f>
        <v>0</v>
      </c>
      <c r="L29" s="233"/>
      <c r="M29" s="233">
        <f>SUM(M30:M33)</f>
        <v>0</v>
      </c>
      <c r="N29" s="232"/>
      <c r="O29" s="232">
        <f>SUM(O30:O33)</f>
        <v>0</v>
      </c>
      <c r="P29" s="232"/>
      <c r="Q29" s="232">
        <f>SUM(Q30:Q33)</f>
        <v>0</v>
      </c>
      <c r="R29" s="233"/>
      <c r="S29" s="233"/>
      <c r="T29" s="233"/>
      <c r="U29" s="233"/>
      <c r="V29" s="233">
        <f>SUM(V30:V33)</f>
        <v>0</v>
      </c>
      <c r="W29" s="233"/>
      <c r="X29" s="233"/>
      <c r="AG29" t="s">
        <v>275</v>
      </c>
    </row>
    <row r="30" spans="1:60" outlineLevel="1" x14ac:dyDescent="0.2">
      <c r="A30" s="247">
        <v>13</v>
      </c>
      <c r="B30" s="248" t="s">
        <v>997</v>
      </c>
      <c r="C30" s="255" t="s">
        <v>998</v>
      </c>
      <c r="D30" s="249" t="s">
        <v>439</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91</v>
      </c>
      <c r="Y30" s="210"/>
      <c r="Z30" s="210"/>
      <c r="AA30" s="210"/>
      <c r="AB30" s="210"/>
      <c r="AC30" s="210"/>
      <c r="AD30" s="210"/>
      <c r="AE30" s="210"/>
      <c r="AF30" s="210"/>
      <c r="AG30" s="210" t="s">
        <v>994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14</v>
      </c>
      <c r="B31" s="248" t="s">
        <v>999</v>
      </c>
      <c r="C31" s="255" t="s">
        <v>1000</v>
      </c>
      <c r="D31" s="249" t="s">
        <v>439</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91</v>
      </c>
      <c r="Y31" s="210"/>
      <c r="Z31" s="210"/>
      <c r="AA31" s="210"/>
      <c r="AB31" s="210"/>
      <c r="AC31" s="210"/>
      <c r="AD31" s="210"/>
      <c r="AE31" s="210"/>
      <c r="AF31" s="210"/>
      <c r="AG31" s="210" t="s">
        <v>994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15</v>
      </c>
      <c r="B32" s="248" t="s">
        <v>1001</v>
      </c>
      <c r="C32" s="255" t="s">
        <v>1002</v>
      </c>
      <c r="D32" s="249" t="s">
        <v>1003</v>
      </c>
      <c r="E32" s="250">
        <v>2</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91</v>
      </c>
      <c r="Y32" s="210"/>
      <c r="Z32" s="210"/>
      <c r="AA32" s="210"/>
      <c r="AB32" s="210"/>
      <c r="AC32" s="210"/>
      <c r="AD32" s="210"/>
      <c r="AE32" s="210"/>
      <c r="AF32" s="210"/>
      <c r="AG32" s="210" t="s">
        <v>994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1">
        <v>16</v>
      </c>
      <c r="B33" s="242" t="s">
        <v>1004</v>
      </c>
      <c r="C33" s="256" t="s">
        <v>867</v>
      </c>
      <c r="D33" s="243" t="s">
        <v>439</v>
      </c>
      <c r="E33" s="244">
        <v>1</v>
      </c>
      <c r="F33" s="245"/>
      <c r="G33" s="246">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91</v>
      </c>
      <c r="Y33" s="210"/>
      <c r="Z33" s="210"/>
      <c r="AA33" s="210"/>
      <c r="AB33" s="210"/>
      <c r="AC33" s="210"/>
      <c r="AD33" s="210"/>
      <c r="AE33" s="210"/>
      <c r="AF33" s="210"/>
      <c r="AG33" s="210" t="s">
        <v>994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3"/>
      <c r="B34" s="4"/>
      <c r="C34" s="258"/>
      <c r="D34" s="6"/>
      <c r="E34" s="3"/>
      <c r="F34" s="3"/>
      <c r="G34" s="3"/>
      <c r="H34" s="3"/>
      <c r="I34" s="3"/>
      <c r="J34" s="3"/>
      <c r="K34" s="3"/>
      <c r="L34" s="3"/>
      <c r="M34" s="3"/>
      <c r="N34" s="3"/>
      <c r="O34" s="3"/>
      <c r="P34" s="3"/>
      <c r="Q34" s="3"/>
      <c r="R34" s="3"/>
      <c r="S34" s="3"/>
      <c r="T34" s="3"/>
      <c r="U34" s="3"/>
      <c r="V34" s="3"/>
      <c r="W34" s="3"/>
      <c r="X34" s="3"/>
      <c r="AE34">
        <v>15</v>
      </c>
      <c r="AF34">
        <v>21</v>
      </c>
      <c r="AG34" t="s">
        <v>261</v>
      </c>
    </row>
    <row r="35" spans="1:60" x14ac:dyDescent="0.2">
      <c r="A35" s="213"/>
      <c r="B35" s="214" t="s">
        <v>31</v>
      </c>
      <c r="C35" s="259"/>
      <c r="D35" s="215"/>
      <c r="E35" s="216"/>
      <c r="F35" s="216"/>
      <c r="G35" s="240">
        <f>G8+G10+G19+G21+G29</f>
        <v>0</v>
      </c>
      <c r="H35" s="3"/>
      <c r="I35" s="3"/>
      <c r="J35" s="3"/>
      <c r="K35" s="3"/>
      <c r="L35" s="3"/>
      <c r="M35" s="3"/>
      <c r="N35" s="3"/>
      <c r="O35" s="3"/>
      <c r="P35" s="3"/>
      <c r="Q35" s="3"/>
      <c r="R35" s="3"/>
      <c r="S35" s="3"/>
      <c r="T35" s="3"/>
      <c r="U35" s="3"/>
      <c r="V35" s="3"/>
      <c r="W35" s="3"/>
      <c r="X35" s="3"/>
      <c r="AE35">
        <f>SUMIF(L7:L33,AE34,G7:G33)</f>
        <v>0</v>
      </c>
      <c r="AF35">
        <f>SUMIF(L7:L33,AF34,G7:G33)</f>
        <v>0</v>
      </c>
      <c r="AG35" t="s">
        <v>380</v>
      </c>
    </row>
    <row r="36" spans="1:60" x14ac:dyDescent="0.2">
      <c r="A36" s="3"/>
      <c r="B36" s="4"/>
      <c r="C36" s="258"/>
      <c r="D36" s="6"/>
      <c r="E36" s="3"/>
      <c r="F36" s="3"/>
      <c r="G36" s="3"/>
      <c r="H36" s="3"/>
      <c r="I36" s="3"/>
      <c r="J36" s="3"/>
      <c r="K36" s="3"/>
      <c r="L36" s="3"/>
      <c r="M36" s="3"/>
      <c r="N36" s="3"/>
      <c r="O36" s="3"/>
      <c r="P36" s="3"/>
      <c r="Q36" s="3"/>
      <c r="R36" s="3"/>
      <c r="S36" s="3"/>
      <c r="T36" s="3"/>
      <c r="U36" s="3"/>
      <c r="V36" s="3"/>
      <c r="W36" s="3"/>
      <c r="X36" s="3"/>
    </row>
    <row r="37" spans="1:60" x14ac:dyDescent="0.2">
      <c r="A37" s="3"/>
      <c r="B37" s="4"/>
      <c r="C37" s="258"/>
      <c r="D37" s="6"/>
      <c r="E37" s="3"/>
      <c r="F37" s="3"/>
      <c r="G37" s="3"/>
      <c r="H37" s="3"/>
      <c r="I37" s="3"/>
      <c r="J37" s="3"/>
      <c r="K37" s="3"/>
      <c r="L37" s="3"/>
      <c r="M37" s="3"/>
      <c r="N37" s="3"/>
      <c r="O37" s="3"/>
      <c r="P37" s="3"/>
      <c r="Q37" s="3"/>
      <c r="R37" s="3"/>
      <c r="S37" s="3"/>
      <c r="T37" s="3"/>
      <c r="U37" s="3"/>
      <c r="V37" s="3"/>
      <c r="W37" s="3"/>
      <c r="X37" s="3"/>
    </row>
    <row r="38" spans="1:60" x14ac:dyDescent="0.2">
      <c r="A38" s="217" t="s">
        <v>381</v>
      </c>
      <c r="B38" s="217"/>
      <c r="C38" s="260"/>
      <c r="D38" s="6"/>
      <c r="E38" s="3"/>
      <c r="F38" s="3"/>
      <c r="G38" s="3"/>
      <c r="H38" s="3"/>
      <c r="I38" s="3"/>
      <c r="J38" s="3"/>
      <c r="K38" s="3"/>
      <c r="L38" s="3"/>
      <c r="M38" s="3"/>
      <c r="N38" s="3"/>
      <c r="O38" s="3"/>
      <c r="P38" s="3"/>
      <c r="Q38" s="3"/>
      <c r="R38" s="3"/>
      <c r="S38" s="3"/>
      <c r="T38" s="3"/>
      <c r="U38" s="3"/>
      <c r="V38" s="3"/>
      <c r="W38" s="3"/>
      <c r="X38" s="3"/>
    </row>
    <row r="39" spans="1:60" x14ac:dyDescent="0.2">
      <c r="A39" s="218"/>
      <c r="B39" s="219"/>
      <c r="C39" s="261"/>
      <c r="D39" s="219"/>
      <c r="E39" s="219"/>
      <c r="F39" s="219"/>
      <c r="G39" s="220"/>
      <c r="H39" s="3"/>
      <c r="I39" s="3"/>
      <c r="J39" s="3"/>
      <c r="K39" s="3"/>
      <c r="L39" s="3"/>
      <c r="M39" s="3"/>
      <c r="N39" s="3"/>
      <c r="O39" s="3"/>
      <c r="P39" s="3"/>
      <c r="Q39" s="3"/>
      <c r="R39" s="3"/>
      <c r="S39" s="3"/>
      <c r="T39" s="3"/>
      <c r="U39" s="3"/>
      <c r="V39" s="3"/>
      <c r="W39" s="3"/>
      <c r="X39" s="3"/>
      <c r="AG39" t="s">
        <v>382</v>
      </c>
    </row>
    <row r="40" spans="1:60" x14ac:dyDescent="0.2">
      <c r="A40" s="221"/>
      <c r="B40" s="222"/>
      <c r="C40" s="262"/>
      <c r="D40" s="222"/>
      <c r="E40" s="222"/>
      <c r="F40" s="222"/>
      <c r="G40" s="223"/>
      <c r="H40" s="3"/>
      <c r="I40" s="3"/>
      <c r="J40" s="3"/>
      <c r="K40" s="3"/>
      <c r="L40" s="3"/>
      <c r="M40" s="3"/>
      <c r="N40" s="3"/>
      <c r="O40" s="3"/>
      <c r="P40" s="3"/>
      <c r="Q40" s="3"/>
      <c r="R40" s="3"/>
      <c r="S40" s="3"/>
      <c r="T40" s="3"/>
      <c r="U40" s="3"/>
      <c r="V40" s="3"/>
      <c r="W40" s="3"/>
      <c r="X40" s="3"/>
    </row>
    <row r="41" spans="1:60" x14ac:dyDescent="0.2">
      <c r="A41" s="221"/>
      <c r="B41" s="222"/>
      <c r="C41" s="262"/>
      <c r="D41" s="222"/>
      <c r="E41" s="222"/>
      <c r="F41" s="222"/>
      <c r="G41" s="223"/>
      <c r="H41" s="3"/>
      <c r="I41" s="3"/>
      <c r="J41" s="3"/>
      <c r="K41" s="3"/>
      <c r="L41" s="3"/>
      <c r="M41" s="3"/>
      <c r="N41" s="3"/>
      <c r="O41" s="3"/>
      <c r="P41" s="3"/>
      <c r="Q41" s="3"/>
      <c r="R41" s="3"/>
      <c r="S41" s="3"/>
      <c r="T41" s="3"/>
      <c r="U41" s="3"/>
      <c r="V41" s="3"/>
      <c r="W41" s="3"/>
      <c r="X41" s="3"/>
    </row>
    <row r="42" spans="1:60" x14ac:dyDescent="0.2">
      <c r="A42" s="221"/>
      <c r="B42" s="222"/>
      <c r="C42" s="262"/>
      <c r="D42" s="222"/>
      <c r="E42" s="222"/>
      <c r="F42" s="222"/>
      <c r="G42" s="223"/>
      <c r="H42" s="3"/>
      <c r="I42" s="3"/>
      <c r="J42" s="3"/>
      <c r="K42" s="3"/>
      <c r="L42" s="3"/>
      <c r="M42" s="3"/>
      <c r="N42" s="3"/>
      <c r="O42" s="3"/>
      <c r="P42" s="3"/>
      <c r="Q42" s="3"/>
      <c r="R42" s="3"/>
      <c r="S42" s="3"/>
      <c r="T42" s="3"/>
      <c r="U42" s="3"/>
      <c r="V42" s="3"/>
      <c r="W42" s="3"/>
      <c r="X42" s="3"/>
    </row>
    <row r="43" spans="1:60" x14ac:dyDescent="0.2">
      <c r="A43" s="224"/>
      <c r="B43" s="225"/>
      <c r="C43" s="263"/>
      <c r="D43" s="225"/>
      <c r="E43" s="225"/>
      <c r="F43" s="225"/>
      <c r="G43" s="226"/>
      <c r="H43" s="3"/>
      <c r="I43" s="3"/>
      <c r="J43" s="3"/>
      <c r="K43" s="3"/>
      <c r="L43" s="3"/>
      <c r="M43" s="3"/>
      <c r="N43" s="3"/>
      <c r="O43" s="3"/>
      <c r="P43" s="3"/>
      <c r="Q43" s="3"/>
      <c r="R43" s="3"/>
      <c r="S43" s="3"/>
      <c r="T43" s="3"/>
      <c r="U43" s="3"/>
      <c r="V43" s="3"/>
      <c r="W43" s="3"/>
      <c r="X43" s="3"/>
    </row>
    <row r="44" spans="1:60" x14ac:dyDescent="0.2">
      <c r="A44" s="3"/>
      <c r="B44" s="4"/>
      <c r="C44" s="258"/>
      <c r="D44" s="6"/>
      <c r="E44" s="3"/>
      <c r="F44" s="3"/>
      <c r="G44" s="3"/>
      <c r="H44" s="3"/>
      <c r="I44" s="3"/>
      <c r="J44" s="3"/>
      <c r="K44" s="3"/>
      <c r="L44" s="3"/>
      <c r="M44" s="3"/>
      <c r="N44" s="3"/>
      <c r="O44" s="3"/>
      <c r="P44" s="3"/>
      <c r="Q44" s="3"/>
      <c r="R44" s="3"/>
      <c r="S44" s="3"/>
      <c r="T44" s="3"/>
      <c r="U44" s="3"/>
      <c r="V44" s="3"/>
      <c r="W44" s="3"/>
      <c r="X44" s="3"/>
    </row>
    <row r="45" spans="1:60" x14ac:dyDescent="0.2">
      <c r="C45" s="264"/>
      <c r="D45" s="10"/>
      <c r="AG45" t="s">
        <v>383</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1">
    <mergeCell ref="C18:G18"/>
    <mergeCell ref="A1:G1"/>
    <mergeCell ref="C2:G2"/>
    <mergeCell ref="C3:G3"/>
    <mergeCell ref="C4:G4"/>
    <mergeCell ref="A38:C38"/>
    <mergeCell ref="A39:G43"/>
    <mergeCell ref="C12:G12"/>
    <mergeCell ref="C14:G14"/>
    <mergeCell ref="C15:G15"/>
    <mergeCell ref="C17:G1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D59D-045A-4F50-850B-96157761DA1A}">
  <sheetPr>
    <outlinePr summaryBelow="0"/>
  </sheetPr>
  <dimension ref="A1:BH5000"/>
  <sheetViews>
    <sheetView tabSelected="1" workbookViewId="0">
      <pane ySplit="7" topLeftCell="A101"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46</v>
      </c>
      <c r="C3" s="199" t="s">
        <v>47</v>
      </c>
      <c r="D3" s="197"/>
      <c r="E3" s="197"/>
      <c r="F3" s="197"/>
      <c r="G3" s="198"/>
      <c r="AC3" s="175" t="s">
        <v>250</v>
      </c>
      <c r="AG3" t="s">
        <v>251</v>
      </c>
    </row>
    <row r="4" spans="1:60" ht="24.95" customHeight="1" x14ac:dyDescent="0.2">
      <c r="A4" s="200" t="s">
        <v>10</v>
      </c>
      <c r="B4" s="201" t="s">
        <v>56</v>
      </c>
      <c r="C4" s="202" t="s">
        <v>57</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139</v>
      </c>
      <c r="C8" s="254" t="s">
        <v>140</v>
      </c>
      <c r="D8" s="236"/>
      <c r="E8" s="237"/>
      <c r="F8" s="238"/>
      <c r="G8" s="239">
        <f>SUMIF(AG9:AG14,"&lt;&gt;NOR",G9:G14)</f>
        <v>0</v>
      </c>
      <c r="H8" s="233"/>
      <c r="I8" s="233">
        <f>SUM(I9:I14)</f>
        <v>0</v>
      </c>
      <c r="J8" s="233"/>
      <c r="K8" s="233">
        <f>SUM(K9:K14)</f>
        <v>0</v>
      </c>
      <c r="L8" s="233"/>
      <c r="M8" s="233">
        <f>SUM(M9:M14)</f>
        <v>0</v>
      </c>
      <c r="N8" s="232"/>
      <c r="O8" s="232">
        <f>SUM(O9:O14)</f>
        <v>0</v>
      </c>
      <c r="P8" s="232"/>
      <c r="Q8" s="232">
        <f>SUM(Q9:Q14)</f>
        <v>0</v>
      </c>
      <c r="R8" s="233"/>
      <c r="S8" s="233"/>
      <c r="T8" s="233"/>
      <c r="U8" s="233"/>
      <c r="V8" s="233">
        <f>SUM(V9:V14)</f>
        <v>0</v>
      </c>
      <c r="W8" s="233"/>
      <c r="X8" s="233"/>
      <c r="AG8" t="s">
        <v>275</v>
      </c>
    </row>
    <row r="9" spans="1:60" ht="33.75" outlineLevel="1" x14ac:dyDescent="0.2">
      <c r="A9" s="247">
        <v>1</v>
      </c>
      <c r="B9" s="248" t="s">
        <v>1005</v>
      </c>
      <c r="C9" s="255" t="s">
        <v>1006</v>
      </c>
      <c r="D9" s="249" t="s">
        <v>1007</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7">
        <v>2</v>
      </c>
      <c r="B10" s="248" t="s">
        <v>1008</v>
      </c>
      <c r="C10" s="255" t="s">
        <v>1009</v>
      </c>
      <c r="D10" s="249" t="s">
        <v>386</v>
      </c>
      <c r="E10" s="250">
        <v>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47">
        <v>3</v>
      </c>
      <c r="B11" s="248" t="s">
        <v>1010</v>
      </c>
      <c r="C11" s="255" t="s">
        <v>1011</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1012</v>
      </c>
      <c r="C12" s="255" t="s">
        <v>1013</v>
      </c>
      <c r="D12" s="249" t="s">
        <v>386</v>
      </c>
      <c r="E12" s="250">
        <v>2</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1014</v>
      </c>
      <c r="C13" s="255" t="s">
        <v>1015</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7">
        <v>6</v>
      </c>
      <c r="B14" s="248" t="s">
        <v>1016</v>
      </c>
      <c r="C14" s="255" t="s">
        <v>1017</v>
      </c>
      <c r="D14" s="249" t="s">
        <v>1007</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34" t="s">
        <v>274</v>
      </c>
      <c r="B15" s="235" t="s">
        <v>141</v>
      </c>
      <c r="C15" s="254" t="s">
        <v>142</v>
      </c>
      <c r="D15" s="236"/>
      <c r="E15" s="237"/>
      <c r="F15" s="238"/>
      <c r="G15" s="239">
        <f>SUMIF(AG16:AG30,"&lt;&gt;NOR",G16:G30)</f>
        <v>0</v>
      </c>
      <c r="H15" s="233"/>
      <c r="I15" s="233">
        <f>SUM(I16:I30)</f>
        <v>0</v>
      </c>
      <c r="J15" s="233"/>
      <c r="K15" s="233">
        <f>SUM(K16:K30)</f>
        <v>0</v>
      </c>
      <c r="L15" s="233"/>
      <c r="M15" s="233">
        <f>SUM(M16:M30)</f>
        <v>0</v>
      </c>
      <c r="N15" s="232"/>
      <c r="O15" s="232">
        <f>SUM(O16:O30)</f>
        <v>0</v>
      </c>
      <c r="P15" s="232"/>
      <c r="Q15" s="232">
        <f>SUM(Q16:Q30)</f>
        <v>0</v>
      </c>
      <c r="R15" s="233"/>
      <c r="S15" s="233"/>
      <c r="T15" s="233"/>
      <c r="U15" s="233"/>
      <c r="V15" s="233">
        <f>SUM(V16:V30)</f>
        <v>0</v>
      </c>
      <c r="W15" s="233"/>
      <c r="X15" s="233"/>
      <c r="AG15" t="s">
        <v>275</v>
      </c>
    </row>
    <row r="16" spans="1:60" ht="22.5" outlineLevel="1" x14ac:dyDescent="0.2">
      <c r="A16" s="247">
        <v>7</v>
      </c>
      <c r="B16" s="248" t="s">
        <v>1018</v>
      </c>
      <c r="C16" s="255" t="s">
        <v>1019</v>
      </c>
      <c r="D16" s="249" t="s">
        <v>386</v>
      </c>
      <c r="E16" s="250">
        <v>2</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388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8</v>
      </c>
      <c r="B17" s="248" t="s">
        <v>1020</v>
      </c>
      <c r="C17" s="255" t="s">
        <v>1021</v>
      </c>
      <c r="D17" s="249" t="s">
        <v>386</v>
      </c>
      <c r="E17" s="250">
        <v>31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1022</v>
      </c>
      <c r="C18" s="255" t="s">
        <v>1023</v>
      </c>
      <c r="D18" s="249" t="s">
        <v>386</v>
      </c>
      <c r="E18" s="250">
        <v>8</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1024</v>
      </c>
      <c r="C19" s="255" t="s">
        <v>1025</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11</v>
      </c>
      <c r="B20" s="248" t="s">
        <v>1026</v>
      </c>
      <c r="C20" s="255" t="s">
        <v>1027</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388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1028</v>
      </c>
      <c r="C21" s="255" t="s">
        <v>1029</v>
      </c>
      <c r="D21" s="249" t="s">
        <v>386</v>
      </c>
      <c r="E21" s="250">
        <v>4</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33.75" outlineLevel="1" x14ac:dyDescent="0.2">
      <c r="A22" s="247">
        <v>13</v>
      </c>
      <c r="B22" s="248" t="s">
        <v>1030</v>
      </c>
      <c r="C22" s="255" t="s">
        <v>1031</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1" x14ac:dyDescent="0.2">
      <c r="A23" s="247">
        <v>14</v>
      </c>
      <c r="B23" s="248" t="s">
        <v>1032</v>
      </c>
      <c r="C23" s="255" t="s">
        <v>1033</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388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56.25" outlineLevel="1" x14ac:dyDescent="0.2">
      <c r="A24" s="241">
        <v>15</v>
      </c>
      <c r="B24" s="242" t="s">
        <v>1034</v>
      </c>
      <c r="C24" s="256" t="s">
        <v>1035</v>
      </c>
      <c r="D24" s="243" t="s">
        <v>386</v>
      </c>
      <c r="E24" s="244">
        <v>1</v>
      </c>
      <c r="F24" s="245"/>
      <c r="G24" s="246">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388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27"/>
      <c r="B25" s="228"/>
      <c r="C25" s="257" t="s">
        <v>1036</v>
      </c>
      <c r="D25" s="253"/>
      <c r="E25" s="253"/>
      <c r="F25" s="253"/>
      <c r="G25" s="253"/>
      <c r="H25" s="230"/>
      <c r="I25" s="230"/>
      <c r="J25" s="230"/>
      <c r="K25" s="230"/>
      <c r="L25" s="230"/>
      <c r="M25" s="230"/>
      <c r="N25" s="229"/>
      <c r="O25" s="229"/>
      <c r="P25" s="229"/>
      <c r="Q25" s="229"/>
      <c r="R25" s="230"/>
      <c r="S25" s="230"/>
      <c r="T25" s="230"/>
      <c r="U25" s="230"/>
      <c r="V25" s="230"/>
      <c r="W25" s="230"/>
      <c r="X25" s="230"/>
      <c r="Y25" s="210"/>
      <c r="Z25" s="210"/>
      <c r="AA25" s="210"/>
      <c r="AB25" s="210"/>
      <c r="AC25" s="210"/>
      <c r="AD25" s="210"/>
      <c r="AE25" s="210"/>
      <c r="AF25" s="210"/>
      <c r="AG25" s="210" t="s">
        <v>294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33.75" outlineLevel="1" x14ac:dyDescent="0.2">
      <c r="A26" s="247">
        <v>16</v>
      </c>
      <c r="B26" s="248" t="s">
        <v>1037</v>
      </c>
      <c r="C26" s="255" t="s">
        <v>1038</v>
      </c>
      <c r="D26" s="249" t="s">
        <v>386</v>
      </c>
      <c r="E26" s="250">
        <v>4</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45" outlineLevel="1" x14ac:dyDescent="0.2">
      <c r="A27" s="247">
        <v>17</v>
      </c>
      <c r="B27" s="248" t="s">
        <v>1039</v>
      </c>
      <c r="C27" s="255" t="s">
        <v>1040</v>
      </c>
      <c r="D27" s="249" t="s">
        <v>386</v>
      </c>
      <c r="E27" s="250">
        <v>3</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388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7">
        <v>18</v>
      </c>
      <c r="B28" s="248" t="s">
        <v>1041</v>
      </c>
      <c r="C28" s="255" t="s">
        <v>1042</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282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19</v>
      </c>
      <c r="B29" s="248" t="s">
        <v>1043</v>
      </c>
      <c r="C29" s="255" t="s">
        <v>1044</v>
      </c>
      <c r="D29" s="249" t="s">
        <v>386</v>
      </c>
      <c r="E29" s="250">
        <v>1</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388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20</v>
      </c>
      <c r="B30" s="248" t="s">
        <v>1045</v>
      </c>
      <c r="C30" s="255" t="s">
        <v>1046</v>
      </c>
      <c r="D30" s="249" t="s">
        <v>1007</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143</v>
      </c>
      <c r="C31" s="254" t="s">
        <v>144</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21</v>
      </c>
      <c r="B32" s="248" t="s">
        <v>1047</v>
      </c>
      <c r="C32" s="255" t="s">
        <v>1048</v>
      </c>
      <c r="D32" s="249" t="s">
        <v>1007</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145</v>
      </c>
      <c r="C33" s="254" t="s">
        <v>146</v>
      </c>
      <c r="D33" s="236"/>
      <c r="E33" s="237"/>
      <c r="F33" s="238"/>
      <c r="G33" s="239">
        <f>SUMIF(AG34:AG35,"&lt;&gt;NOR",G34:G35)</f>
        <v>0</v>
      </c>
      <c r="H33" s="233"/>
      <c r="I33" s="233">
        <f>SUM(I34:I35)</f>
        <v>0</v>
      </c>
      <c r="J33" s="233"/>
      <c r="K33" s="233">
        <f>SUM(K34:K35)</f>
        <v>0</v>
      </c>
      <c r="L33" s="233"/>
      <c r="M33" s="233">
        <f>SUM(M34:M35)</f>
        <v>0</v>
      </c>
      <c r="N33" s="232"/>
      <c r="O33" s="232">
        <f>SUM(O34:O35)</f>
        <v>0</v>
      </c>
      <c r="P33" s="232"/>
      <c r="Q33" s="232">
        <f>SUM(Q34:Q35)</f>
        <v>0</v>
      </c>
      <c r="R33" s="233"/>
      <c r="S33" s="233"/>
      <c r="T33" s="233"/>
      <c r="U33" s="233"/>
      <c r="V33" s="233">
        <f>SUM(V34:V35)</f>
        <v>0</v>
      </c>
      <c r="W33" s="233"/>
      <c r="X33" s="233"/>
      <c r="AG33" t="s">
        <v>275</v>
      </c>
    </row>
    <row r="34" spans="1:60" ht="56.25" outlineLevel="1" x14ac:dyDescent="0.2">
      <c r="A34" s="241">
        <v>22</v>
      </c>
      <c r="B34" s="242" t="s">
        <v>1049</v>
      </c>
      <c r="C34" s="256" t="s">
        <v>1050</v>
      </c>
      <c r="D34" s="243" t="s">
        <v>386</v>
      </c>
      <c r="E34" s="244">
        <v>1</v>
      </c>
      <c r="F34" s="245"/>
      <c r="G34" s="246">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387</v>
      </c>
      <c r="Y34" s="210"/>
      <c r="Z34" s="210"/>
      <c r="AA34" s="210"/>
      <c r="AB34" s="210"/>
      <c r="AC34" s="210"/>
      <c r="AD34" s="210"/>
      <c r="AE34" s="210"/>
      <c r="AF34" s="210"/>
      <c r="AG34" s="210" t="s">
        <v>388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67.5" outlineLevel="1" x14ac:dyDescent="0.2">
      <c r="A35" s="227"/>
      <c r="B35" s="228"/>
      <c r="C35" s="257" t="s">
        <v>1051</v>
      </c>
      <c r="D35" s="253"/>
      <c r="E35" s="253"/>
      <c r="F35" s="253"/>
      <c r="G35" s="253"/>
      <c r="H35" s="230"/>
      <c r="I35" s="230"/>
      <c r="J35" s="230"/>
      <c r="K35" s="230"/>
      <c r="L35" s="230"/>
      <c r="M35" s="230"/>
      <c r="N35" s="229"/>
      <c r="O35" s="229"/>
      <c r="P35" s="229"/>
      <c r="Q35" s="229"/>
      <c r="R35" s="230"/>
      <c r="S35" s="230"/>
      <c r="T35" s="230"/>
      <c r="U35" s="230"/>
      <c r="V35" s="230"/>
      <c r="W35" s="230"/>
      <c r="X35" s="230"/>
      <c r="Y35" s="210"/>
      <c r="Z35" s="210"/>
      <c r="AA35" s="210"/>
      <c r="AB35" s="210"/>
      <c r="AC35" s="210"/>
      <c r="AD35" s="210"/>
      <c r="AE35" s="210"/>
      <c r="AF35" s="210"/>
      <c r="AG35" s="210" t="s">
        <v>294</v>
      </c>
      <c r="AH35" s="210"/>
      <c r="AI35" s="210"/>
      <c r="AJ35" s="210"/>
      <c r="AK35" s="210"/>
      <c r="AL35" s="210"/>
      <c r="AM35" s="210"/>
      <c r="AN35" s="210"/>
      <c r="AO35" s="210"/>
      <c r="AP35" s="210"/>
      <c r="AQ35" s="210"/>
      <c r="AR35" s="210"/>
      <c r="AS35" s="210"/>
      <c r="AT35" s="210"/>
      <c r="AU35" s="210"/>
      <c r="AV35" s="210"/>
      <c r="AW35" s="210"/>
      <c r="AX35" s="210"/>
      <c r="AY35" s="210"/>
      <c r="AZ35" s="210"/>
      <c r="BA35" s="267" t="str">
        <f>C35</f>
        <v>v 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100mm, přístroje se zkratovou odolností 10kA, vývody kabelů nahoru, přívod vrchem zhora, atd., zhotové dle ČSN EN 61 439</v>
      </c>
      <c r="BB35" s="210"/>
      <c r="BC35" s="210"/>
      <c r="BD35" s="210"/>
      <c r="BE35" s="210"/>
      <c r="BF35" s="210"/>
      <c r="BG35" s="210"/>
      <c r="BH35" s="210"/>
    </row>
    <row r="36" spans="1:60" x14ac:dyDescent="0.2">
      <c r="A36" s="234" t="s">
        <v>274</v>
      </c>
      <c r="B36" s="235" t="s">
        <v>147</v>
      </c>
      <c r="C36" s="254" t="s">
        <v>148</v>
      </c>
      <c r="D36" s="236"/>
      <c r="E36" s="237"/>
      <c r="F36" s="238"/>
      <c r="G36" s="239">
        <f>SUMIF(AG37:AG68,"&lt;&gt;NOR",G37:G68)</f>
        <v>0</v>
      </c>
      <c r="H36" s="233"/>
      <c r="I36" s="233">
        <f>SUM(I37:I68)</f>
        <v>0</v>
      </c>
      <c r="J36" s="233"/>
      <c r="K36" s="233">
        <f>SUM(K37:K68)</f>
        <v>0</v>
      </c>
      <c r="L36" s="233"/>
      <c r="M36" s="233">
        <f>SUM(M37:M68)</f>
        <v>0</v>
      </c>
      <c r="N36" s="232"/>
      <c r="O36" s="232">
        <f>SUM(O37:O68)</f>
        <v>0</v>
      </c>
      <c r="P36" s="232"/>
      <c r="Q36" s="232">
        <f>SUM(Q37:Q68)</f>
        <v>0</v>
      </c>
      <c r="R36" s="233"/>
      <c r="S36" s="233"/>
      <c r="T36" s="233"/>
      <c r="U36" s="233"/>
      <c r="V36" s="233">
        <f>SUM(V37:V68)</f>
        <v>0</v>
      </c>
      <c r="W36" s="233"/>
      <c r="X36" s="233"/>
      <c r="AG36" t="s">
        <v>275</v>
      </c>
    </row>
    <row r="37" spans="1:60" ht="22.5" outlineLevel="1" x14ac:dyDescent="0.2">
      <c r="A37" s="247">
        <v>23</v>
      </c>
      <c r="B37" s="248" t="s">
        <v>1052</v>
      </c>
      <c r="C37" s="255" t="s">
        <v>1053</v>
      </c>
      <c r="D37" s="249" t="s">
        <v>345</v>
      </c>
      <c r="E37" s="250">
        <v>242</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1054</v>
      </c>
      <c r="C38" s="255" t="s">
        <v>1055</v>
      </c>
      <c r="D38" s="249" t="s">
        <v>345</v>
      </c>
      <c r="E38" s="250">
        <v>102</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282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7">
        <v>25</v>
      </c>
      <c r="B39" s="248" t="s">
        <v>1056</v>
      </c>
      <c r="C39" s="255" t="s">
        <v>1057</v>
      </c>
      <c r="D39" s="249" t="s">
        <v>345</v>
      </c>
      <c r="E39" s="250">
        <v>51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1" x14ac:dyDescent="0.2">
      <c r="A40" s="247">
        <v>26</v>
      </c>
      <c r="B40" s="248" t="s">
        <v>1058</v>
      </c>
      <c r="C40" s="255" t="s">
        <v>1059</v>
      </c>
      <c r="D40" s="249" t="s">
        <v>345</v>
      </c>
      <c r="E40" s="250">
        <v>31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388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27</v>
      </c>
      <c r="B41" s="248" t="s">
        <v>1060</v>
      </c>
      <c r="C41" s="255" t="s">
        <v>1061</v>
      </c>
      <c r="D41" s="249" t="s">
        <v>345</v>
      </c>
      <c r="E41" s="250">
        <v>34</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388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28</v>
      </c>
      <c r="B42" s="248" t="s">
        <v>1062</v>
      </c>
      <c r="C42" s="255" t="s">
        <v>1063</v>
      </c>
      <c r="D42" s="249" t="s">
        <v>345</v>
      </c>
      <c r="E42" s="250">
        <v>44</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281</v>
      </c>
      <c r="Y42" s="210"/>
      <c r="Z42" s="210"/>
      <c r="AA42" s="210"/>
      <c r="AB42" s="210"/>
      <c r="AC42" s="210"/>
      <c r="AD42" s="210"/>
      <c r="AE42" s="210"/>
      <c r="AF42" s="210"/>
      <c r="AG42" s="210" t="s">
        <v>282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29</v>
      </c>
      <c r="B43" s="248" t="s">
        <v>1064</v>
      </c>
      <c r="C43" s="255" t="s">
        <v>1065</v>
      </c>
      <c r="D43" s="249" t="s">
        <v>345</v>
      </c>
      <c r="E43" s="250">
        <v>816</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388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30</v>
      </c>
      <c r="B44" s="248" t="s">
        <v>1066</v>
      </c>
      <c r="C44" s="255" t="s">
        <v>1067</v>
      </c>
      <c r="D44" s="249" t="s">
        <v>345</v>
      </c>
      <c r="E44" s="250">
        <v>372</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282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31</v>
      </c>
      <c r="B45" s="248" t="s">
        <v>1068</v>
      </c>
      <c r="C45" s="255" t="s">
        <v>1069</v>
      </c>
      <c r="D45" s="249" t="s">
        <v>345</v>
      </c>
      <c r="E45" s="250">
        <v>22</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281</v>
      </c>
      <c r="Y45" s="210"/>
      <c r="Z45" s="210"/>
      <c r="AA45" s="210"/>
      <c r="AB45" s="210"/>
      <c r="AC45" s="210"/>
      <c r="AD45" s="210"/>
      <c r="AE45" s="210"/>
      <c r="AF45" s="210"/>
      <c r="AG45" s="210" t="s">
        <v>282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32</v>
      </c>
      <c r="B46" s="248" t="s">
        <v>1070</v>
      </c>
      <c r="C46" s="255" t="s">
        <v>1071</v>
      </c>
      <c r="D46" s="249" t="s">
        <v>345</v>
      </c>
      <c r="E46" s="250">
        <v>340</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281</v>
      </c>
      <c r="Y46" s="210"/>
      <c r="Z46" s="210"/>
      <c r="AA46" s="210"/>
      <c r="AB46" s="210"/>
      <c r="AC46" s="210"/>
      <c r="AD46" s="210"/>
      <c r="AE46" s="210"/>
      <c r="AF46" s="210"/>
      <c r="AG46" s="210" t="s">
        <v>282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33</v>
      </c>
      <c r="B47" s="248" t="s">
        <v>1072</v>
      </c>
      <c r="C47" s="255" t="s">
        <v>1073</v>
      </c>
      <c r="D47" s="249" t="s">
        <v>345</v>
      </c>
      <c r="E47" s="250">
        <v>1645</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387</v>
      </c>
      <c r="Y47" s="210"/>
      <c r="Z47" s="210"/>
      <c r="AA47" s="210"/>
      <c r="AB47" s="210"/>
      <c r="AC47" s="210"/>
      <c r="AD47" s="210"/>
      <c r="AE47" s="210"/>
      <c r="AF47" s="210"/>
      <c r="AG47" s="210" t="s">
        <v>388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34</v>
      </c>
      <c r="B48" s="248" t="s">
        <v>1074</v>
      </c>
      <c r="C48" s="255" t="s">
        <v>1075</v>
      </c>
      <c r="D48" s="249" t="s">
        <v>345</v>
      </c>
      <c r="E48" s="250">
        <v>974</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388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35</v>
      </c>
      <c r="B49" s="248" t="s">
        <v>1076</v>
      </c>
      <c r="C49" s="255" t="s">
        <v>1077</v>
      </c>
      <c r="D49" s="249" t="s">
        <v>345</v>
      </c>
      <c r="E49" s="250">
        <v>860</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281</v>
      </c>
      <c r="Y49" s="210"/>
      <c r="Z49" s="210"/>
      <c r="AA49" s="210"/>
      <c r="AB49" s="210"/>
      <c r="AC49" s="210"/>
      <c r="AD49" s="210"/>
      <c r="AE49" s="210"/>
      <c r="AF49" s="210"/>
      <c r="AG49" s="210" t="s">
        <v>282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36</v>
      </c>
      <c r="B50" s="248" t="s">
        <v>1078</v>
      </c>
      <c r="C50" s="255" t="s">
        <v>1079</v>
      </c>
      <c r="D50" s="249" t="s">
        <v>345</v>
      </c>
      <c r="E50" s="250">
        <v>205</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387</v>
      </c>
      <c r="Y50" s="210"/>
      <c r="Z50" s="210"/>
      <c r="AA50" s="210"/>
      <c r="AB50" s="210"/>
      <c r="AC50" s="210"/>
      <c r="AD50" s="210"/>
      <c r="AE50" s="210"/>
      <c r="AF50" s="210"/>
      <c r="AG50" s="210" t="s">
        <v>388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37</v>
      </c>
      <c r="B51" s="248" t="s">
        <v>1080</v>
      </c>
      <c r="C51" s="255" t="s">
        <v>1081</v>
      </c>
      <c r="D51" s="249" t="s">
        <v>386</v>
      </c>
      <c r="E51" s="250">
        <v>20</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387</v>
      </c>
      <c r="Y51" s="210"/>
      <c r="Z51" s="210"/>
      <c r="AA51" s="210"/>
      <c r="AB51" s="210"/>
      <c r="AC51" s="210"/>
      <c r="AD51" s="210"/>
      <c r="AE51" s="210"/>
      <c r="AF51" s="210"/>
      <c r="AG51" s="210" t="s">
        <v>388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38</v>
      </c>
      <c r="B52" s="248" t="s">
        <v>1082</v>
      </c>
      <c r="C52" s="255" t="s">
        <v>1083</v>
      </c>
      <c r="D52" s="249" t="s">
        <v>345</v>
      </c>
      <c r="E52" s="250">
        <v>261</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387</v>
      </c>
      <c r="Y52" s="210"/>
      <c r="Z52" s="210"/>
      <c r="AA52" s="210"/>
      <c r="AB52" s="210"/>
      <c r="AC52" s="210"/>
      <c r="AD52" s="210"/>
      <c r="AE52" s="210"/>
      <c r="AF52" s="210"/>
      <c r="AG52" s="210" t="s">
        <v>388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39</v>
      </c>
      <c r="B53" s="248" t="s">
        <v>1084</v>
      </c>
      <c r="C53" s="255" t="s">
        <v>1085</v>
      </c>
      <c r="D53" s="249" t="s">
        <v>345</v>
      </c>
      <c r="E53" s="250">
        <v>158</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387</v>
      </c>
      <c r="Y53" s="210"/>
      <c r="Z53" s="210"/>
      <c r="AA53" s="210"/>
      <c r="AB53" s="210"/>
      <c r="AC53" s="210"/>
      <c r="AD53" s="210"/>
      <c r="AE53" s="210"/>
      <c r="AF53" s="210"/>
      <c r="AG53" s="210" t="s">
        <v>388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40</v>
      </c>
      <c r="B54" s="248" t="s">
        <v>1086</v>
      </c>
      <c r="C54" s="255" t="s">
        <v>1087</v>
      </c>
      <c r="D54" s="249" t="s">
        <v>345</v>
      </c>
      <c r="E54" s="250">
        <v>115</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387</v>
      </c>
      <c r="Y54" s="210"/>
      <c r="Z54" s="210"/>
      <c r="AA54" s="210"/>
      <c r="AB54" s="210"/>
      <c r="AC54" s="210"/>
      <c r="AD54" s="210"/>
      <c r="AE54" s="210"/>
      <c r="AF54" s="210"/>
      <c r="AG54" s="210" t="s">
        <v>388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v>41</v>
      </c>
      <c r="B55" s="248" t="s">
        <v>1088</v>
      </c>
      <c r="C55" s="255" t="s">
        <v>1089</v>
      </c>
      <c r="D55" s="249" t="s">
        <v>345</v>
      </c>
      <c r="E55" s="250">
        <v>261</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387</v>
      </c>
      <c r="Y55" s="210"/>
      <c r="Z55" s="210"/>
      <c r="AA55" s="210"/>
      <c r="AB55" s="210"/>
      <c r="AC55" s="210"/>
      <c r="AD55" s="210"/>
      <c r="AE55" s="210"/>
      <c r="AF55" s="210"/>
      <c r="AG55" s="210" t="s">
        <v>388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42</v>
      </c>
      <c r="B56" s="248" t="s">
        <v>1090</v>
      </c>
      <c r="C56" s="255" t="s">
        <v>1091</v>
      </c>
      <c r="D56" s="249" t="s">
        <v>345</v>
      </c>
      <c r="E56" s="250">
        <v>158</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387</v>
      </c>
      <c r="Y56" s="210"/>
      <c r="Z56" s="210"/>
      <c r="AA56" s="210"/>
      <c r="AB56" s="210"/>
      <c r="AC56" s="210"/>
      <c r="AD56" s="210"/>
      <c r="AE56" s="210"/>
      <c r="AF56" s="210"/>
      <c r="AG56" s="210" t="s">
        <v>388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43</v>
      </c>
      <c r="B57" s="248" t="s">
        <v>1092</v>
      </c>
      <c r="C57" s="255" t="s">
        <v>1093</v>
      </c>
      <c r="D57" s="249" t="s">
        <v>345</v>
      </c>
      <c r="E57" s="250">
        <v>115</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387</v>
      </c>
      <c r="Y57" s="210"/>
      <c r="Z57" s="210"/>
      <c r="AA57" s="210"/>
      <c r="AB57" s="210"/>
      <c r="AC57" s="210"/>
      <c r="AD57" s="210"/>
      <c r="AE57" s="210"/>
      <c r="AF57" s="210"/>
      <c r="AG57" s="210" t="s">
        <v>388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44</v>
      </c>
      <c r="B58" s="248" t="s">
        <v>1094</v>
      </c>
      <c r="C58" s="255" t="s">
        <v>1095</v>
      </c>
      <c r="D58" s="249" t="s">
        <v>345</v>
      </c>
      <c r="E58" s="250">
        <v>261</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387</v>
      </c>
      <c r="Y58" s="210"/>
      <c r="Z58" s="210"/>
      <c r="AA58" s="210"/>
      <c r="AB58" s="210"/>
      <c r="AC58" s="210"/>
      <c r="AD58" s="210"/>
      <c r="AE58" s="210"/>
      <c r="AF58" s="210"/>
      <c r="AG58" s="210" t="s">
        <v>388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45</v>
      </c>
      <c r="B59" s="248" t="s">
        <v>1096</v>
      </c>
      <c r="C59" s="255" t="s">
        <v>1097</v>
      </c>
      <c r="D59" s="249" t="s">
        <v>345</v>
      </c>
      <c r="E59" s="250">
        <v>158</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387</v>
      </c>
      <c r="Y59" s="210"/>
      <c r="Z59" s="210"/>
      <c r="AA59" s="210"/>
      <c r="AB59" s="210"/>
      <c r="AC59" s="210"/>
      <c r="AD59" s="210"/>
      <c r="AE59" s="210"/>
      <c r="AF59" s="210"/>
      <c r="AG59" s="210" t="s">
        <v>388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46</v>
      </c>
      <c r="B60" s="248" t="s">
        <v>1098</v>
      </c>
      <c r="C60" s="255" t="s">
        <v>1099</v>
      </c>
      <c r="D60" s="249" t="s">
        <v>345</v>
      </c>
      <c r="E60" s="250">
        <v>115</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387</v>
      </c>
      <c r="Y60" s="210"/>
      <c r="Z60" s="210"/>
      <c r="AA60" s="210"/>
      <c r="AB60" s="210"/>
      <c r="AC60" s="210"/>
      <c r="AD60" s="210"/>
      <c r="AE60" s="210"/>
      <c r="AF60" s="210"/>
      <c r="AG60" s="210" t="s">
        <v>388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47</v>
      </c>
      <c r="B61" s="248" t="s">
        <v>1100</v>
      </c>
      <c r="C61" s="255" t="s">
        <v>1101</v>
      </c>
      <c r="D61" s="249" t="s">
        <v>345</v>
      </c>
      <c r="E61" s="250">
        <v>52</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387</v>
      </c>
      <c r="Y61" s="210"/>
      <c r="Z61" s="210"/>
      <c r="AA61" s="210"/>
      <c r="AB61" s="210"/>
      <c r="AC61" s="210"/>
      <c r="AD61" s="210"/>
      <c r="AE61" s="210"/>
      <c r="AF61" s="210"/>
      <c r="AG61" s="210" t="s">
        <v>388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48</v>
      </c>
      <c r="B62" s="248" t="s">
        <v>1102</v>
      </c>
      <c r="C62" s="255" t="s">
        <v>1103</v>
      </c>
      <c r="D62" s="249" t="s">
        <v>1104</v>
      </c>
      <c r="E62" s="250">
        <v>480</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387</v>
      </c>
      <c r="Y62" s="210"/>
      <c r="Z62" s="210"/>
      <c r="AA62" s="210"/>
      <c r="AB62" s="210"/>
      <c r="AC62" s="210"/>
      <c r="AD62" s="210"/>
      <c r="AE62" s="210"/>
      <c r="AF62" s="210"/>
      <c r="AG62" s="210" t="s">
        <v>388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49</v>
      </c>
      <c r="B63" s="248" t="s">
        <v>1105</v>
      </c>
      <c r="C63" s="255" t="s">
        <v>1106</v>
      </c>
      <c r="D63" s="249" t="s">
        <v>1107</v>
      </c>
      <c r="E63" s="250">
        <v>85</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387</v>
      </c>
      <c r="Y63" s="210"/>
      <c r="Z63" s="210"/>
      <c r="AA63" s="210"/>
      <c r="AB63" s="210"/>
      <c r="AC63" s="210"/>
      <c r="AD63" s="210"/>
      <c r="AE63" s="210"/>
      <c r="AF63" s="210"/>
      <c r="AG63" s="210" t="s">
        <v>388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50</v>
      </c>
      <c r="B64" s="248" t="s">
        <v>1108</v>
      </c>
      <c r="C64" s="255" t="s">
        <v>1109</v>
      </c>
      <c r="D64" s="249" t="s">
        <v>386</v>
      </c>
      <c r="E64" s="250">
        <v>5</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282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51</v>
      </c>
      <c r="B65" s="248" t="s">
        <v>1110</v>
      </c>
      <c r="C65" s="255" t="s">
        <v>1111</v>
      </c>
      <c r="D65" s="249" t="s">
        <v>386</v>
      </c>
      <c r="E65" s="250">
        <v>25</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282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52</v>
      </c>
      <c r="B66" s="248" t="s">
        <v>1112</v>
      </c>
      <c r="C66" s="255" t="s">
        <v>1113</v>
      </c>
      <c r="D66" s="249" t="s">
        <v>386</v>
      </c>
      <c r="E66" s="250">
        <v>3</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282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53</v>
      </c>
      <c r="B67" s="248" t="s">
        <v>1114</v>
      </c>
      <c r="C67" s="255" t="s">
        <v>1115</v>
      </c>
      <c r="D67" s="249" t="s">
        <v>1116</v>
      </c>
      <c r="E67" s="250">
        <v>20</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282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54</v>
      </c>
      <c r="B68" s="248" t="s">
        <v>1117</v>
      </c>
      <c r="C68" s="255" t="s">
        <v>1118</v>
      </c>
      <c r="D68" s="249" t="s">
        <v>322</v>
      </c>
      <c r="E68" s="250">
        <v>1</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387</v>
      </c>
      <c r="Y68" s="210"/>
      <c r="Z68" s="210"/>
      <c r="AA68" s="210"/>
      <c r="AB68" s="210"/>
      <c r="AC68" s="210"/>
      <c r="AD68" s="210"/>
      <c r="AE68" s="210"/>
      <c r="AF68" s="210"/>
      <c r="AG68" s="210" t="s">
        <v>388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34" t="s">
        <v>274</v>
      </c>
      <c r="B69" s="235" t="s">
        <v>171</v>
      </c>
      <c r="C69" s="254" t="s">
        <v>172</v>
      </c>
      <c r="D69" s="236"/>
      <c r="E69" s="237"/>
      <c r="F69" s="238"/>
      <c r="G69" s="239">
        <f>SUMIF(AG70:AG112,"&lt;&gt;NOR",G70:G112)</f>
        <v>0</v>
      </c>
      <c r="H69" s="233"/>
      <c r="I69" s="233">
        <f>SUM(I70:I112)</f>
        <v>0</v>
      </c>
      <c r="J69" s="233"/>
      <c r="K69" s="233">
        <f>SUM(K70:K112)</f>
        <v>0</v>
      </c>
      <c r="L69" s="233"/>
      <c r="M69" s="233">
        <f>SUM(M70:M112)</f>
        <v>0</v>
      </c>
      <c r="N69" s="232"/>
      <c r="O69" s="232">
        <f>SUM(O70:O112)</f>
        <v>0</v>
      </c>
      <c r="P69" s="232"/>
      <c r="Q69" s="232">
        <f>SUM(Q70:Q112)</f>
        <v>0</v>
      </c>
      <c r="R69" s="233"/>
      <c r="S69" s="233"/>
      <c r="T69" s="233"/>
      <c r="U69" s="233"/>
      <c r="V69" s="233">
        <f>SUM(V70:V112)</f>
        <v>0</v>
      </c>
      <c r="W69" s="233"/>
      <c r="X69" s="233"/>
      <c r="AG69" t="s">
        <v>275</v>
      </c>
    </row>
    <row r="70" spans="1:60" ht="22.5" outlineLevel="1" x14ac:dyDescent="0.2">
      <c r="A70" s="247">
        <v>55</v>
      </c>
      <c r="B70" s="248" t="s">
        <v>1119</v>
      </c>
      <c r="C70" s="255" t="s">
        <v>1120</v>
      </c>
      <c r="D70" s="249" t="s">
        <v>386</v>
      </c>
      <c r="E70" s="250">
        <v>2</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282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47">
        <v>56</v>
      </c>
      <c r="B71" s="248" t="s">
        <v>1121</v>
      </c>
      <c r="C71" s="255" t="s">
        <v>1122</v>
      </c>
      <c r="D71" s="249" t="s">
        <v>386</v>
      </c>
      <c r="E71" s="250">
        <v>31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282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47">
        <v>57</v>
      </c>
      <c r="B72" s="248" t="s">
        <v>1123</v>
      </c>
      <c r="C72" s="255" t="s">
        <v>1124</v>
      </c>
      <c r="D72" s="249" t="s">
        <v>386</v>
      </c>
      <c r="E72" s="250">
        <v>8</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282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2.5" outlineLevel="1" x14ac:dyDescent="0.2">
      <c r="A73" s="247">
        <v>58</v>
      </c>
      <c r="B73" s="248" t="s">
        <v>1125</v>
      </c>
      <c r="C73" s="255" t="s">
        <v>1126</v>
      </c>
      <c r="D73" s="249" t="s">
        <v>386</v>
      </c>
      <c r="E73" s="250">
        <v>1</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282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47">
        <v>59</v>
      </c>
      <c r="B74" s="248" t="s">
        <v>1127</v>
      </c>
      <c r="C74" s="255" t="s">
        <v>1128</v>
      </c>
      <c r="D74" s="249" t="s">
        <v>386</v>
      </c>
      <c r="E74" s="250">
        <v>1</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282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47">
        <v>60</v>
      </c>
      <c r="B75" s="248" t="s">
        <v>1129</v>
      </c>
      <c r="C75" s="255" t="s">
        <v>1130</v>
      </c>
      <c r="D75" s="249" t="s">
        <v>386</v>
      </c>
      <c r="E75" s="250">
        <v>15</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282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33.75" outlineLevel="1" x14ac:dyDescent="0.2">
      <c r="A76" s="247">
        <v>61</v>
      </c>
      <c r="B76" s="248" t="s">
        <v>1131</v>
      </c>
      <c r="C76" s="255" t="s">
        <v>1132</v>
      </c>
      <c r="D76" s="249" t="s">
        <v>386</v>
      </c>
      <c r="E76" s="250">
        <v>13</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282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33.75" outlineLevel="1" x14ac:dyDescent="0.2">
      <c r="A77" s="247">
        <v>62</v>
      </c>
      <c r="B77" s="248" t="s">
        <v>1133</v>
      </c>
      <c r="C77" s="255" t="s">
        <v>1134</v>
      </c>
      <c r="D77" s="249" t="s">
        <v>386</v>
      </c>
      <c r="E77" s="250">
        <v>4</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279</v>
      </c>
      <c r="T77" s="230" t="s">
        <v>280</v>
      </c>
      <c r="U77" s="230">
        <v>0</v>
      </c>
      <c r="V77" s="230">
        <f>ROUND(E77*U77,2)</f>
        <v>0</v>
      </c>
      <c r="W77" s="230"/>
      <c r="X77" s="230" t="s">
        <v>281</v>
      </c>
      <c r="Y77" s="210"/>
      <c r="Z77" s="210"/>
      <c r="AA77" s="210"/>
      <c r="AB77" s="210"/>
      <c r="AC77" s="210"/>
      <c r="AD77" s="210"/>
      <c r="AE77" s="210"/>
      <c r="AF77" s="210"/>
      <c r="AG77" s="210" t="s">
        <v>282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63</v>
      </c>
      <c r="B78" s="248" t="s">
        <v>1135</v>
      </c>
      <c r="C78" s="255" t="s">
        <v>1136</v>
      </c>
      <c r="D78" s="249" t="s">
        <v>386</v>
      </c>
      <c r="E78" s="250">
        <v>1</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282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64</v>
      </c>
      <c r="B79" s="248" t="s">
        <v>1137</v>
      </c>
      <c r="C79" s="255" t="s">
        <v>1138</v>
      </c>
      <c r="D79" s="249" t="s">
        <v>386</v>
      </c>
      <c r="E79" s="250">
        <v>3</v>
      </c>
      <c r="F79" s="251"/>
      <c r="G79" s="252">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282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7">
        <v>65</v>
      </c>
      <c r="B80" s="248" t="s">
        <v>1139</v>
      </c>
      <c r="C80" s="255" t="s">
        <v>1140</v>
      </c>
      <c r="D80" s="249" t="s">
        <v>386</v>
      </c>
      <c r="E80" s="250">
        <v>4</v>
      </c>
      <c r="F80" s="251"/>
      <c r="G80" s="252">
        <f>ROUND(E80*F80,2)</f>
        <v>0</v>
      </c>
      <c r="H80" s="231"/>
      <c r="I80" s="230">
        <f>ROUND(E80*H80,2)</f>
        <v>0</v>
      </c>
      <c r="J80" s="231"/>
      <c r="K80" s="230">
        <f>ROUND(E80*J80,2)</f>
        <v>0</v>
      </c>
      <c r="L80" s="230">
        <v>21</v>
      </c>
      <c r="M80" s="230">
        <f>G80*(1+L80/100)</f>
        <v>0</v>
      </c>
      <c r="N80" s="229">
        <v>0</v>
      </c>
      <c r="O80" s="229">
        <f>ROUND(E80*N80,2)</f>
        <v>0</v>
      </c>
      <c r="P80" s="229">
        <v>0</v>
      </c>
      <c r="Q80" s="229">
        <f>ROUND(E80*P80,2)</f>
        <v>0</v>
      </c>
      <c r="R80" s="230"/>
      <c r="S80" s="230" t="s">
        <v>279</v>
      </c>
      <c r="T80" s="230" t="s">
        <v>280</v>
      </c>
      <c r="U80" s="230">
        <v>0</v>
      </c>
      <c r="V80" s="230">
        <f>ROUND(E80*U80,2)</f>
        <v>0</v>
      </c>
      <c r="W80" s="230"/>
      <c r="X80" s="230" t="s">
        <v>281</v>
      </c>
      <c r="Y80" s="210"/>
      <c r="Z80" s="210"/>
      <c r="AA80" s="210"/>
      <c r="AB80" s="210"/>
      <c r="AC80" s="210"/>
      <c r="AD80" s="210"/>
      <c r="AE80" s="210"/>
      <c r="AF80" s="210"/>
      <c r="AG80" s="210" t="s">
        <v>282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47">
        <v>66</v>
      </c>
      <c r="B81" s="248" t="s">
        <v>1141</v>
      </c>
      <c r="C81" s="255" t="s">
        <v>1142</v>
      </c>
      <c r="D81" s="249" t="s">
        <v>386</v>
      </c>
      <c r="E81" s="250">
        <v>1</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281</v>
      </c>
      <c r="Y81" s="210"/>
      <c r="Z81" s="210"/>
      <c r="AA81" s="210"/>
      <c r="AB81" s="210"/>
      <c r="AC81" s="210"/>
      <c r="AD81" s="210"/>
      <c r="AE81" s="210"/>
      <c r="AF81" s="210"/>
      <c r="AG81" s="210" t="s">
        <v>282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47">
        <v>67</v>
      </c>
      <c r="B82" s="248" t="s">
        <v>1143</v>
      </c>
      <c r="C82" s="255" t="s">
        <v>1144</v>
      </c>
      <c r="D82" s="249" t="s">
        <v>345</v>
      </c>
      <c r="E82" s="250">
        <v>242</v>
      </c>
      <c r="F82" s="251"/>
      <c r="G82" s="252">
        <f>ROUND(E82*F82,2)</f>
        <v>0</v>
      </c>
      <c r="H82" s="231"/>
      <c r="I82" s="230">
        <f>ROUND(E82*H82,2)</f>
        <v>0</v>
      </c>
      <c r="J82" s="231"/>
      <c r="K82" s="230">
        <f>ROUND(E82*J82,2)</f>
        <v>0</v>
      </c>
      <c r="L82" s="230">
        <v>21</v>
      </c>
      <c r="M82" s="230">
        <f>G82*(1+L82/100)</f>
        <v>0</v>
      </c>
      <c r="N82" s="229">
        <v>0</v>
      </c>
      <c r="O82" s="229">
        <f>ROUND(E82*N82,2)</f>
        <v>0</v>
      </c>
      <c r="P82" s="229">
        <v>0</v>
      </c>
      <c r="Q82" s="229">
        <f>ROUND(E82*P82,2)</f>
        <v>0</v>
      </c>
      <c r="R82" s="230"/>
      <c r="S82" s="230" t="s">
        <v>279</v>
      </c>
      <c r="T82" s="230" t="s">
        <v>280</v>
      </c>
      <c r="U82" s="230">
        <v>0</v>
      </c>
      <c r="V82" s="230">
        <f>ROUND(E82*U82,2)</f>
        <v>0</v>
      </c>
      <c r="W82" s="230"/>
      <c r="X82" s="230" t="s">
        <v>281</v>
      </c>
      <c r="Y82" s="210"/>
      <c r="Z82" s="210"/>
      <c r="AA82" s="210"/>
      <c r="AB82" s="210"/>
      <c r="AC82" s="210"/>
      <c r="AD82" s="210"/>
      <c r="AE82" s="210"/>
      <c r="AF82" s="210"/>
      <c r="AG82" s="210" t="s">
        <v>282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7">
        <v>68</v>
      </c>
      <c r="B83" s="248" t="s">
        <v>1145</v>
      </c>
      <c r="C83" s="255" t="s">
        <v>1146</v>
      </c>
      <c r="D83" s="249" t="s">
        <v>345</v>
      </c>
      <c r="E83" s="250">
        <v>102</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282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47">
        <v>69</v>
      </c>
      <c r="B84" s="248" t="s">
        <v>1147</v>
      </c>
      <c r="C84" s="255" t="s">
        <v>1148</v>
      </c>
      <c r="D84" s="249" t="s">
        <v>345</v>
      </c>
      <c r="E84" s="250">
        <v>51</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282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47">
        <v>70</v>
      </c>
      <c r="B85" s="248" t="s">
        <v>1149</v>
      </c>
      <c r="C85" s="255" t="s">
        <v>1150</v>
      </c>
      <c r="D85" s="249" t="s">
        <v>345</v>
      </c>
      <c r="E85" s="250">
        <v>31</v>
      </c>
      <c r="F85" s="251"/>
      <c r="G85" s="252">
        <f>ROUND(E85*F85,2)</f>
        <v>0</v>
      </c>
      <c r="H85" s="231"/>
      <c r="I85" s="230">
        <f>ROUND(E85*H85,2)</f>
        <v>0</v>
      </c>
      <c r="J85" s="231"/>
      <c r="K85" s="230">
        <f>ROUND(E85*J85,2)</f>
        <v>0</v>
      </c>
      <c r="L85" s="230">
        <v>21</v>
      </c>
      <c r="M85" s="230">
        <f>G85*(1+L85/100)</f>
        <v>0</v>
      </c>
      <c r="N85" s="229">
        <v>0</v>
      </c>
      <c r="O85" s="229">
        <f>ROUND(E85*N85,2)</f>
        <v>0</v>
      </c>
      <c r="P85" s="229">
        <v>0</v>
      </c>
      <c r="Q85" s="229">
        <f>ROUND(E85*P85,2)</f>
        <v>0</v>
      </c>
      <c r="R85" s="230"/>
      <c r="S85" s="230" t="s">
        <v>279</v>
      </c>
      <c r="T85" s="230" t="s">
        <v>280</v>
      </c>
      <c r="U85" s="230">
        <v>0</v>
      </c>
      <c r="V85" s="230">
        <f>ROUND(E85*U85,2)</f>
        <v>0</v>
      </c>
      <c r="W85" s="230"/>
      <c r="X85" s="230" t="s">
        <v>281</v>
      </c>
      <c r="Y85" s="210"/>
      <c r="Z85" s="210"/>
      <c r="AA85" s="210"/>
      <c r="AB85" s="210"/>
      <c r="AC85" s="210"/>
      <c r="AD85" s="210"/>
      <c r="AE85" s="210"/>
      <c r="AF85" s="210"/>
      <c r="AG85" s="210" t="s">
        <v>282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47">
        <v>71</v>
      </c>
      <c r="B86" s="248" t="s">
        <v>1151</v>
      </c>
      <c r="C86" s="255" t="s">
        <v>1152</v>
      </c>
      <c r="D86" s="249" t="s">
        <v>345</v>
      </c>
      <c r="E86" s="250">
        <v>34</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280</v>
      </c>
      <c r="U86" s="230">
        <v>0</v>
      </c>
      <c r="V86" s="230">
        <f>ROUND(E86*U86,2)</f>
        <v>0</v>
      </c>
      <c r="W86" s="230"/>
      <c r="X86" s="230" t="s">
        <v>281</v>
      </c>
      <c r="Y86" s="210"/>
      <c r="Z86" s="210"/>
      <c r="AA86" s="210"/>
      <c r="AB86" s="210"/>
      <c r="AC86" s="210"/>
      <c r="AD86" s="210"/>
      <c r="AE86" s="210"/>
      <c r="AF86" s="210"/>
      <c r="AG86" s="210" t="s">
        <v>282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22.5" outlineLevel="1" x14ac:dyDescent="0.2">
      <c r="A87" s="247">
        <v>72</v>
      </c>
      <c r="B87" s="248" t="s">
        <v>1153</v>
      </c>
      <c r="C87" s="255" t="s">
        <v>1154</v>
      </c>
      <c r="D87" s="249" t="s">
        <v>345</v>
      </c>
      <c r="E87" s="250">
        <v>44</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282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47">
        <v>73</v>
      </c>
      <c r="B88" s="248" t="s">
        <v>1155</v>
      </c>
      <c r="C88" s="255" t="s">
        <v>1156</v>
      </c>
      <c r="D88" s="249" t="s">
        <v>345</v>
      </c>
      <c r="E88" s="250">
        <v>816</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281</v>
      </c>
      <c r="Y88" s="210"/>
      <c r="Z88" s="210"/>
      <c r="AA88" s="210"/>
      <c r="AB88" s="210"/>
      <c r="AC88" s="210"/>
      <c r="AD88" s="210"/>
      <c r="AE88" s="210"/>
      <c r="AF88" s="210"/>
      <c r="AG88" s="210" t="s">
        <v>282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47">
        <v>74</v>
      </c>
      <c r="B89" s="248" t="s">
        <v>1157</v>
      </c>
      <c r="C89" s="255" t="s">
        <v>1158</v>
      </c>
      <c r="D89" s="249" t="s">
        <v>345</v>
      </c>
      <c r="E89" s="250">
        <v>372</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281</v>
      </c>
      <c r="Y89" s="210"/>
      <c r="Z89" s="210"/>
      <c r="AA89" s="210"/>
      <c r="AB89" s="210"/>
      <c r="AC89" s="210"/>
      <c r="AD89" s="210"/>
      <c r="AE89" s="210"/>
      <c r="AF89" s="210"/>
      <c r="AG89" s="210" t="s">
        <v>282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47">
        <v>75</v>
      </c>
      <c r="B90" s="248" t="s">
        <v>1159</v>
      </c>
      <c r="C90" s="255" t="s">
        <v>1160</v>
      </c>
      <c r="D90" s="249" t="s">
        <v>345</v>
      </c>
      <c r="E90" s="250">
        <v>22</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281</v>
      </c>
      <c r="Y90" s="210"/>
      <c r="Z90" s="210"/>
      <c r="AA90" s="210"/>
      <c r="AB90" s="210"/>
      <c r="AC90" s="210"/>
      <c r="AD90" s="210"/>
      <c r="AE90" s="210"/>
      <c r="AF90" s="210"/>
      <c r="AG90" s="210" t="s">
        <v>282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22.5" outlineLevel="1" x14ac:dyDescent="0.2">
      <c r="A91" s="247">
        <v>76</v>
      </c>
      <c r="B91" s="248" t="s">
        <v>1161</v>
      </c>
      <c r="C91" s="255" t="s">
        <v>1162</v>
      </c>
      <c r="D91" s="249" t="s">
        <v>345</v>
      </c>
      <c r="E91" s="250">
        <v>340</v>
      </c>
      <c r="F91" s="251"/>
      <c r="G91" s="252">
        <f>ROUND(E91*F91,2)</f>
        <v>0</v>
      </c>
      <c r="H91" s="231"/>
      <c r="I91" s="230">
        <f>ROUND(E91*H91,2)</f>
        <v>0</v>
      </c>
      <c r="J91" s="231"/>
      <c r="K91" s="230">
        <f>ROUND(E91*J91,2)</f>
        <v>0</v>
      </c>
      <c r="L91" s="230">
        <v>21</v>
      </c>
      <c r="M91" s="230">
        <f>G91*(1+L91/100)</f>
        <v>0</v>
      </c>
      <c r="N91" s="229">
        <v>0</v>
      </c>
      <c r="O91" s="229">
        <f>ROUND(E91*N91,2)</f>
        <v>0</v>
      </c>
      <c r="P91" s="229">
        <v>0</v>
      </c>
      <c r="Q91" s="229">
        <f>ROUND(E91*P91,2)</f>
        <v>0</v>
      </c>
      <c r="R91" s="230"/>
      <c r="S91" s="230" t="s">
        <v>279</v>
      </c>
      <c r="T91" s="230" t="s">
        <v>280</v>
      </c>
      <c r="U91" s="230">
        <v>0</v>
      </c>
      <c r="V91" s="230">
        <f>ROUND(E91*U91,2)</f>
        <v>0</v>
      </c>
      <c r="W91" s="230"/>
      <c r="X91" s="230" t="s">
        <v>281</v>
      </c>
      <c r="Y91" s="210"/>
      <c r="Z91" s="210"/>
      <c r="AA91" s="210"/>
      <c r="AB91" s="210"/>
      <c r="AC91" s="210"/>
      <c r="AD91" s="210"/>
      <c r="AE91" s="210"/>
      <c r="AF91" s="210"/>
      <c r="AG91" s="210" t="s">
        <v>282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7">
        <v>77</v>
      </c>
      <c r="B92" s="248" t="s">
        <v>1163</v>
      </c>
      <c r="C92" s="255" t="s">
        <v>1164</v>
      </c>
      <c r="D92" s="249" t="s">
        <v>345</v>
      </c>
      <c r="E92" s="250">
        <v>1645</v>
      </c>
      <c r="F92" s="251"/>
      <c r="G92" s="252">
        <f>ROUND(E92*F92,2)</f>
        <v>0</v>
      </c>
      <c r="H92" s="231"/>
      <c r="I92" s="230">
        <f>ROUND(E92*H92,2)</f>
        <v>0</v>
      </c>
      <c r="J92" s="231"/>
      <c r="K92" s="230">
        <f>ROUND(E92*J92,2)</f>
        <v>0</v>
      </c>
      <c r="L92" s="230">
        <v>21</v>
      </c>
      <c r="M92" s="230">
        <f>G92*(1+L92/100)</f>
        <v>0</v>
      </c>
      <c r="N92" s="229">
        <v>0</v>
      </c>
      <c r="O92" s="229">
        <f>ROUND(E92*N92,2)</f>
        <v>0</v>
      </c>
      <c r="P92" s="229">
        <v>0</v>
      </c>
      <c r="Q92" s="229">
        <f>ROUND(E92*P92,2)</f>
        <v>0</v>
      </c>
      <c r="R92" s="230"/>
      <c r="S92" s="230" t="s">
        <v>279</v>
      </c>
      <c r="T92" s="230" t="s">
        <v>280</v>
      </c>
      <c r="U92" s="230">
        <v>0</v>
      </c>
      <c r="V92" s="230">
        <f>ROUND(E92*U92,2)</f>
        <v>0</v>
      </c>
      <c r="W92" s="230"/>
      <c r="X92" s="230" t="s">
        <v>281</v>
      </c>
      <c r="Y92" s="210"/>
      <c r="Z92" s="210"/>
      <c r="AA92" s="210"/>
      <c r="AB92" s="210"/>
      <c r="AC92" s="210"/>
      <c r="AD92" s="210"/>
      <c r="AE92" s="210"/>
      <c r="AF92" s="210"/>
      <c r="AG92" s="210" t="s">
        <v>282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7">
        <v>78</v>
      </c>
      <c r="B93" s="248" t="s">
        <v>1165</v>
      </c>
      <c r="C93" s="255" t="s">
        <v>1166</v>
      </c>
      <c r="D93" s="249" t="s">
        <v>345</v>
      </c>
      <c r="E93" s="250">
        <v>974</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281</v>
      </c>
      <c r="Y93" s="210"/>
      <c r="Z93" s="210"/>
      <c r="AA93" s="210"/>
      <c r="AB93" s="210"/>
      <c r="AC93" s="210"/>
      <c r="AD93" s="210"/>
      <c r="AE93" s="210"/>
      <c r="AF93" s="210"/>
      <c r="AG93" s="210" t="s">
        <v>282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7">
        <v>79</v>
      </c>
      <c r="B94" s="248" t="s">
        <v>1167</v>
      </c>
      <c r="C94" s="255" t="s">
        <v>1168</v>
      </c>
      <c r="D94" s="249" t="s">
        <v>345</v>
      </c>
      <c r="E94" s="250">
        <v>860</v>
      </c>
      <c r="F94" s="251"/>
      <c r="G94" s="252">
        <f>ROUND(E94*F94,2)</f>
        <v>0</v>
      </c>
      <c r="H94" s="231"/>
      <c r="I94" s="230">
        <f>ROUND(E94*H94,2)</f>
        <v>0</v>
      </c>
      <c r="J94" s="231"/>
      <c r="K94" s="230">
        <f>ROUND(E94*J94,2)</f>
        <v>0</v>
      </c>
      <c r="L94" s="230">
        <v>21</v>
      </c>
      <c r="M94" s="230">
        <f>G94*(1+L94/100)</f>
        <v>0</v>
      </c>
      <c r="N94" s="229">
        <v>0</v>
      </c>
      <c r="O94" s="229">
        <f>ROUND(E94*N94,2)</f>
        <v>0</v>
      </c>
      <c r="P94" s="229">
        <v>0</v>
      </c>
      <c r="Q94" s="229">
        <f>ROUND(E94*P94,2)</f>
        <v>0</v>
      </c>
      <c r="R94" s="230"/>
      <c r="S94" s="230" t="s">
        <v>279</v>
      </c>
      <c r="T94" s="230" t="s">
        <v>280</v>
      </c>
      <c r="U94" s="230">
        <v>0</v>
      </c>
      <c r="V94" s="230">
        <f>ROUND(E94*U94,2)</f>
        <v>0</v>
      </c>
      <c r="W94" s="230"/>
      <c r="X94" s="230" t="s">
        <v>281</v>
      </c>
      <c r="Y94" s="210"/>
      <c r="Z94" s="210"/>
      <c r="AA94" s="210"/>
      <c r="AB94" s="210"/>
      <c r="AC94" s="210"/>
      <c r="AD94" s="210"/>
      <c r="AE94" s="210"/>
      <c r="AF94" s="210"/>
      <c r="AG94" s="210" t="s">
        <v>282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7">
        <v>80</v>
      </c>
      <c r="B95" s="248" t="s">
        <v>1169</v>
      </c>
      <c r="C95" s="255" t="s">
        <v>1170</v>
      </c>
      <c r="D95" s="249" t="s">
        <v>345</v>
      </c>
      <c r="E95" s="250">
        <v>205</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281</v>
      </c>
      <c r="Y95" s="210"/>
      <c r="Z95" s="210"/>
      <c r="AA95" s="210"/>
      <c r="AB95" s="210"/>
      <c r="AC95" s="210"/>
      <c r="AD95" s="210"/>
      <c r="AE95" s="210"/>
      <c r="AF95" s="210"/>
      <c r="AG95" s="210" t="s">
        <v>282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7">
        <v>81</v>
      </c>
      <c r="B96" s="248" t="s">
        <v>1171</v>
      </c>
      <c r="C96" s="255" t="s">
        <v>1172</v>
      </c>
      <c r="D96" s="249" t="s">
        <v>1107</v>
      </c>
      <c r="E96" s="250">
        <v>20</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281</v>
      </c>
      <c r="Y96" s="210"/>
      <c r="Z96" s="210"/>
      <c r="AA96" s="210"/>
      <c r="AB96" s="210"/>
      <c r="AC96" s="210"/>
      <c r="AD96" s="210"/>
      <c r="AE96" s="210"/>
      <c r="AF96" s="210"/>
      <c r="AG96" s="210" t="s">
        <v>282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7">
        <v>82</v>
      </c>
      <c r="B97" s="248" t="s">
        <v>1173</v>
      </c>
      <c r="C97" s="255" t="s">
        <v>1174</v>
      </c>
      <c r="D97" s="249" t="s">
        <v>345</v>
      </c>
      <c r="E97" s="250">
        <v>261</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281</v>
      </c>
      <c r="Y97" s="210"/>
      <c r="Z97" s="210"/>
      <c r="AA97" s="210"/>
      <c r="AB97" s="210"/>
      <c r="AC97" s="210"/>
      <c r="AD97" s="210"/>
      <c r="AE97" s="210"/>
      <c r="AF97" s="210"/>
      <c r="AG97" s="210" t="s">
        <v>282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7">
        <v>83</v>
      </c>
      <c r="B98" s="248" t="s">
        <v>1175</v>
      </c>
      <c r="C98" s="255" t="s">
        <v>1176</v>
      </c>
      <c r="D98" s="249" t="s">
        <v>345</v>
      </c>
      <c r="E98" s="250">
        <v>158</v>
      </c>
      <c r="F98" s="251"/>
      <c r="G98" s="252">
        <f>ROUND(E98*F98,2)</f>
        <v>0</v>
      </c>
      <c r="H98" s="231"/>
      <c r="I98" s="230">
        <f>ROUND(E98*H98,2)</f>
        <v>0</v>
      </c>
      <c r="J98" s="231"/>
      <c r="K98" s="230">
        <f>ROUND(E98*J98,2)</f>
        <v>0</v>
      </c>
      <c r="L98" s="230">
        <v>21</v>
      </c>
      <c r="M98" s="230">
        <f>G98*(1+L98/100)</f>
        <v>0</v>
      </c>
      <c r="N98" s="229">
        <v>0</v>
      </c>
      <c r="O98" s="229">
        <f>ROUND(E98*N98,2)</f>
        <v>0</v>
      </c>
      <c r="P98" s="229">
        <v>0</v>
      </c>
      <c r="Q98" s="229">
        <f>ROUND(E98*P98,2)</f>
        <v>0</v>
      </c>
      <c r="R98" s="230"/>
      <c r="S98" s="230" t="s">
        <v>279</v>
      </c>
      <c r="T98" s="230" t="s">
        <v>280</v>
      </c>
      <c r="U98" s="230">
        <v>0</v>
      </c>
      <c r="V98" s="230">
        <f>ROUND(E98*U98,2)</f>
        <v>0</v>
      </c>
      <c r="W98" s="230"/>
      <c r="X98" s="230" t="s">
        <v>281</v>
      </c>
      <c r="Y98" s="210"/>
      <c r="Z98" s="210"/>
      <c r="AA98" s="210"/>
      <c r="AB98" s="210"/>
      <c r="AC98" s="210"/>
      <c r="AD98" s="210"/>
      <c r="AE98" s="210"/>
      <c r="AF98" s="210"/>
      <c r="AG98" s="210" t="s">
        <v>282</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7">
        <v>84</v>
      </c>
      <c r="B99" s="248" t="s">
        <v>1177</v>
      </c>
      <c r="C99" s="255" t="s">
        <v>1178</v>
      </c>
      <c r="D99" s="249" t="s">
        <v>345</v>
      </c>
      <c r="E99" s="250">
        <v>115</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0</v>
      </c>
      <c r="V99" s="230">
        <f>ROUND(E99*U99,2)</f>
        <v>0</v>
      </c>
      <c r="W99" s="230"/>
      <c r="X99" s="230" t="s">
        <v>281</v>
      </c>
      <c r="Y99" s="210"/>
      <c r="Z99" s="210"/>
      <c r="AA99" s="210"/>
      <c r="AB99" s="210"/>
      <c r="AC99" s="210"/>
      <c r="AD99" s="210"/>
      <c r="AE99" s="210"/>
      <c r="AF99" s="210"/>
      <c r="AG99" s="210" t="s">
        <v>282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85</v>
      </c>
      <c r="B100" s="248" t="s">
        <v>1179</v>
      </c>
      <c r="C100" s="255" t="s">
        <v>1180</v>
      </c>
      <c r="D100" s="249" t="s">
        <v>1104</v>
      </c>
      <c r="E100" s="250">
        <v>480</v>
      </c>
      <c r="F100" s="251"/>
      <c r="G100" s="252">
        <f>ROUND(E100*F100,2)</f>
        <v>0</v>
      </c>
      <c r="H100" s="231"/>
      <c r="I100" s="230">
        <f>ROUND(E100*H100,2)</f>
        <v>0</v>
      </c>
      <c r="J100" s="231"/>
      <c r="K100" s="230">
        <f>ROUND(E100*J100,2)</f>
        <v>0</v>
      </c>
      <c r="L100" s="230">
        <v>21</v>
      </c>
      <c r="M100" s="230">
        <f>G100*(1+L100/100)</f>
        <v>0</v>
      </c>
      <c r="N100" s="229">
        <v>0</v>
      </c>
      <c r="O100" s="229">
        <f>ROUND(E100*N100,2)</f>
        <v>0</v>
      </c>
      <c r="P100" s="229">
        <v>0</v>
      </c>
      <c r="Q100" s="229">
        <f>ROUND(E100*P100,2)</f>
        <v>0</v>
      </c>
      <c r="R100" s="230"/>
      <c r="S100" s="230" t="s">
        <v>279</v>
      </c>
      <c r="T100" s="230" t="s">
        <v>280</v>
      </c>
      <c r="U100" s="230">
        <v>0</v>
      </c>
      <c r="V100" s="230">
        <f>ROUND(E100*U100,2)</f>
        <v>0</v>
      </c>
      <c r="W100" s="230"/>
      <c r="X100" s="230" t="s">
        <v>281</v>
      </c>
      <c r="Y100" s="210"/>
      <c r="Z100" s="210"/>
      <c r="AA100" s="210"/>
      <c r="AB100" s="210"/>
      <c r="AC100" s="210"/>
      <c r="AD100" s="210"/>
      <c r="AE100" s="210"/>
      <c r="AF100" s="210"/>
      <c r="AG100" s="210" t="s">
        <v>282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47">
        <v>86</v>
      </c>
      <c r="B101" s="248" t="s">
        <v>1181</v>
      </c>
      <c r="C101" s="255" t="s">
        <v>1182</v>
      </c>
      <c r="D101" s="249" t="s">
        <v>1107</v>
      </c>
      <c r="E101" s="250">
        <v>85</v>
      </c>
      <c r="F101" s="251"/>
      <c r="G101" s="252">
        <f>ROUND(E101*F101,2)</f>
        <v>0</v>
      </c>
      <c r="H101" s="231"/>
      <c r="I101" s="230">
        <f>ROUND(E101*H101,2)</f>
        <v>0</v>
      </c>
      <c r="J101" s="231"/>
      <c r="K101" s="230">
        <f>ROUND(E101*J101,2)</f>
        <v>0</v>
      </c>
      <c r="L101" s="230">
        <v>21</v>
      </c>
      <c r="M101" s="230">
        <f>G101*(1+L101/100)</f>
        <v>0</v>
      </c>
      <c r="N101" s="229">
        <v>0</v>
      </c>
      <c r="O101" s="229">
        <f>ROUND(E101*N101,2)</f>
        <v>0</v>
      </c>
      <c r="P101" s="229">
        <v>0</v>
      </c>
      <c r="Q101" s="229">
        <f>ROUND(E101*P101,2)</f>
        <v>0</v>
      </c>
      <c r="R101" s="230"/>
      <c r="S101" s="230" t="s">
        <v>279</v>
      </c>
      <c r="T101" s="230" t="s">
        <v>280</v>
      </c>
      <c r="U101" s="230">
        <v>0</v>
      </c>
      <c r="V101" s="230">
        <f>ROUND(E101*U101,2)</f>
        <v>0</v>
      </c>
      <c r="W101" s="230"/>
      <c r="X101" s="230" t="s">
        <v>281</v>
      </c>
      <c r="Y101" s="210"/>
      <c r="Z101" s="210"/>
      <c r="AA101" s="210"/>
      <c r="AB101" s="210"/>
      <c r="AC101" s="210"/>
      <c r="AD101" s="210"/>
      <c r="AE101" s="210"/>
      <c r="AF101" s="210"/>
      <c r="AG101" s="210" t="s">
        <v>282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47">
        <v>87</v>
      </c>
      <c r="B102" s="248" t="s">
        <v>1183</v>
      </c>
      <c r="C102" s="255" t="s">
        <v>1184</v>
      </c>
      <c r="D102" s="249" t="s">
        <v>386</v>
      </c>
      <c r="E102" s="250">
        <v>10</v>
      </c>
      <c r="F102" s="251"/>
      <c r="G102" s="252">
        <f>ROUND(E102*F102,2)</f>
        <v>0</v>
      </c>
      <c r="H102" s="231"/>
      <c r="I102" s="230">
        <f>ROUND(E102*H102,2)</f>
        <v>0</v>
      </c>
      <c r="J102" s="231"/>
      <c r="K102" s="230">
        <f>ROUND(E102*J102,2)</f>
        <v>0</v>
      </c>
      <c r="L102" s="230">
        <v>21</v>
      </c>
      <c r="M102" s="230">
        <f>G102*(1+L102/100)</f>
        <v>0</v>
      </c>
      <c r="N102" s="229">
        <v>0</v>
      </c>
      <c r="O102" s="229">
        <f>ROUND(E102*N102,2)</f>
        <v>0</v>
      </c>
      <c r="P102" s="229">
        <v>0</v>
      </c>
      <c r="Q102" s="229">
        <f>ROUND(E102*P102,2)</f>
        <v>0</v>
      </c>
      <c r="R102" s="230"/>
      <c r="S102" s="230" t="s">
        <v>279</v>
      </c>
      <c r="T102" s="230" t="s">
        <v>280</v>
      </c>
      <c r="U102" s="230">
        <v>0</v>
      </c>
      <c r="V102" s="230">
        <f>ROUND(E102*U102,2)</f>
        <v>0</v>
      </c>
      <c r="W102" s="230"/>
      <c r="X102" s="230" t="s">
        <v>281</v>
      </c>
      <c r="Y102" s="210"/>
      <c r="Z102" s="210"/>
      <c r="AA102" s="210"/>
      <c r="AB102" s="210"/>
      <c r="AC102" s="210"/>
      <c r="AD102" s="210"/>
      <c r="AE102" s="210"/>
      <c r="AF102" s="210"/>
      <c r="AG102" s="210" t="s">
        <v>282</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7">
        <v>88</v>
      </c>
      <c r="B103" s="248" t="s">
        <v>1185</v>
      </c>
      <c r="C103" s="255" t="s">
        <v>1186</v>
      </c>
      <c r="D103" s="249" t="s">
        <v>386</v>
      </c>
      <c r="E103" s="250">
        <v>535</v>
      </c>
      <c r="F103" s="251"/>
      <c r="G103" s="252">
        <f>ROUND(E103*F103,2)</f>
        <v>0</v>
      </c>
      <c r="H103" s="231"/>
      <c r="I103" s="230">
        <f>ROUND(E103*H103,2)</f>
        <v>0</v>
      </c>
      <c r="J103" s="231"/>
      <c r="K103" s="230">
        <f>ROUND(E103*J103,2)</f>
        <v>0</v>
      </c>
      <c r="L103" s="230">
        <v>21</v>
      </c>
      <c r="M103" s="230">
        <f>G103*(1+L103/100)</f>
        <v>0</v>
      </c>
      <c r="N103" s="229">
        <v>0</v>
      </c>
      <c r="O103" s="229">
        <f>ROUND(E103*N103,2)</f>
        <v>0</v>
      </c>
      <c r="P103" s="229">
        <v>0</v>
      </c>
      <c r="Q103" s="229">
        <f>ROUND(E103*P103,2)</f>
        <v>0</v>
      </c>
      <c r="R103" s="230"/>
      <c r="S103" s="230" t="s">
        <v>279</v>
      </c>
      <c r="T103" s="230" t="s">
        <v>280</v>
      </c>
      <c r="U103" s="230">
        <v>0</v>
      </c>
      <c r="V103" s="230">
        <f>ROUND(E103*U103,2)</f>
        <v>0</v>
      </c>
      <c r="W103" s="230"/>
      <c r="X103" s="230" t="s">
        <v>281</v>
      </c>
      <c r="Y103" s="210"/>
      <c r="Z103" s="210"/>
      <c r="AA103" s="210"/>
      <c r="AB103" s="210"/>
      <c r="AC103" s="210"/>
      <c r="AD103" s="210"/>
      <c r="AE103" s="210"/>
      <c r="AF103" s="210"/>
      <c r="AG103" s="210" t="s">
        <v>282</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7">
        <v>89</v>
      </c>
      <c r="B104" s="248" t="s">
        <v>1187</v>
      </c>
      <c r="C104" s="255" t="s">
        <v>1188</v>
      </c>
      <c r="D104" s="249" t="s">
        <v>386</v>
      </c>
      <c r="E104" s="250">
        <v>39</v>
      </c>
      <c r="F104" s="251"/>
      <c r="G104" s="252">
        <f>ROUND(E104*F104,2)</f>
        <v>0</v>
      </c>
      <c r="H104" s="231"/>
      <c r="I104" s="230">
        <f>ROUND(E104*H104,2)</f>
        <v>0</v>
      </c>
      <c r="J104" s="231"/>
      <c r="K104" s="230">
        <f>ROUND(E104*J104,2)</f>
        <v>0</v>
      </c>
      <c r="L104" s="230">
        <v>21</v>
      </c>
      <c r="M104" s="230">
        <f>G104*(1+L104/100)</f>
        <v>0</v>
      </c>
      <c r="N104" s="229">
        <v>0</v>
      </c>
      <c r="O104" s="229">
        <f>ROUND(E104*N104,2)</f>
        <v>0</v>
      </c>
      <c r="P104" s="229">
        <v>0</v>
      </c>
      <c r="Q104" s="229">
        <f>ROUND(E104*P104,2)</f>
        <v>0</v>
      </c>
      <c r="R104" s="230"/>
      <c r="S104" s="230" t="s">
        <v>279</v>
      </c>
      <c r="T104" s="230" t="s">
        <v>280</v>
      </c>
      <c r="U104" s="230">
        <v>0</v>
      </c>
      <c r="V104" s="230">
        <f>ROUND(E104*U104,2)</f>
        <v>0</v>
      </c>
      <c r="W104" s="230"/>
      <c r="X104" s="230" t="s">
        <v>281</v>
      </c>
      <c r="Y104" s="210"/>
      <c r="Z104" s="210"/>
      <c r="AA104" s="210"/>
      <c r="AB104" s="210"/>
      <c r="AC104" s="210"/>
      <c r="AD104" s="210"/>
      <c r="AE104" s="210"/>
      <c r="AF104" s="210"/>
      <c r="AG104" s="210" t="s">
        <v>282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7">
        <v>90</v>
      </c>
      <c r="B105" s="248" t="s">
        <v>1189</v>
      </c>
      <c r="C105" s="255" t="s">
        <v>1190</v>
      </c>
      <c r="D105" s="249" t="s">
        <v>364</v>
      </c>
      <c r="E105" s="250">
        <v>21</v>
      </c>
      <c r="F105" s="251"/>
      <c r="G105" s="252">
        <f>ROUND(E105*F105,2)</f>
        <v>0</v>
      </c>
      <c r="H105" s="231"/>
      <c r="I105" s="230">
        <f>ROUND(E105*H105,2)</f>
        <v>0</v>
      </c>
      <c r="J105" s="231"/>
      <c r="K105" s="230">
        <f>ROUND(E105*J105,2)</f>
        <v>0</v>
      </c>
      <c r="L105" s="230">
        <v>21</v>
      </c>
      <c r="M105" s="230">
        <f>G105*(1+L105/100)</f>
        <v>0</v>
      </c>
      <c r="N105" s="229">
        <v>0</v>
      </c>
      <c r="O105" s="229">
        <f>ROUND(E105*N105,2)</f>
        <v>0</v>
      </c>
      <c r="P105" s="229">
        <v>0</v>
      </c>
      <c r="Q105" s="229">
        <f>ROUND(E105*P105,2)</f>
        <v>0</v>
      </c>
      <c r="R105" s="230"/>
      <c r="S105" s="230" t="s">
        <v>279</v>
      </c>
      <c r="T105" s="230" t="s">
        <v>280</v>
      </c>
      <c r="U105" s="230">
        <v>0</v>
      </c>
      <c r="V105" s="230">
        <f>ROUND(E105*U105,2)</f>
        <v>0</v>
      </c>
      <c r="W105" s="230"/>
      <c r="X105" s="230" t="s">
        <v>281</v>
      </c>
      <c r="Y105" s="210"/>
      <c r="Z105" s="210"/>
      <c r="AA105" s="210"/>
      <c r="AB105" s="210"/>
      <c r="AC105" s="210"/>
      <c r="AD105" s="210"/>
      <c r="AE105" s="210"/>
      <c r="AF105" s="210"/>
      <c r="AG105" s="210" t="s">
        <v>282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7">
        <v>91</v>
      </c>
      <c r="B106" s="248" t="s">
        <v>1191</v>
      </c>
      <c r="C106" s="255" t="s">
        <v>1192</v>
      </c>
      <c r="D106" s="249" t="s">
        <v>364</v>
      </c>
      <c r="E106" s="250">
        <v>10</v>
      </c>
      <c r="F106" s="251"/>
      <c r="G106" s="252">
        <f>ROUND(E106*F106,2)</f>
        <v>0</v>
      </c>
      <c r="H106" s="231"/>
      <c r="I106" s="230">
        <f>ROUND(E106*H106,2)</f>
        <v>0</v>
      </c>
      <c r="J106" s="231"/>
      <c r="K106" s="230">
        <f>ROUND(E106*J106,2)</f>
        <v>0</v>
      </c>
      <c r="L106" s="230">
        <v>21</v>
      </c>
      <c r="M106" s="230">
        <f>G106*(1+L106/100)</f>
        <v>0</v>
      </c>
      <c r="N106" s="229">
        <v>0</v>
      </c>
      <c r="O106" s="229">
        <f>ROUND(E106*N106,2)</f>
        <v>0</v>
      </c>
      <c r="P106" s="229">
        <v>0</v>
      </c>
      <c r="Q106" s="229">
        <f>ROUND(E106*P106,2)</f>
        <v>0</v>
      </c>
      <c r="R106" s="230"/>
      <c r="S106" s="230" t="s">
        <v>279</v>
      </c>
      <c r="T106" s="230" t="s">
        <v>280</v>
      </c>
      <c r="U106" s="230">
        <v>0</v>
      </c>
      <c r="V106" s="230">
        <f>ROUND(E106*U106,2)</f>
        <v>0</v>
      </c>
      <c r="W106" s="230"/>
      <c r="X106" s="230" t="s">
        <v>281</v>
      </c>
      <c r="Y106" s="210"/>
      <c r="Z106" s="210"/>
      <c r="AA106" s="210"/>
      <c r="AB106" s="210"/>
      <c r="AC106" s="210"/>
      <c r="AD106" s="210"/>
      <c r="AE106" s="210"/>
      <c r="AF106" s="210"/>
      <c r="AG106" s="210" t="s">
        <v>282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7">
        <v>92</v>
      </c>
      <c r="B107" s="248" t="s">
        <v>1193</v>
      </c>
      <c r="C107" s="255" t="s">
        <v>1194</v>
      </c>
      <c r="D107" s="249" t="s">
        <v>364</v>
      </c>
      <c r="E107" s="250">
        <v>1</v>
      </c>
      <c r="F107" s="251"/>
      <c r="G107" s="252">
        <f>ROUND(E107*F107,2)</f>
        <v>0</v>
      </c>
      <c r="H107" s="231"/>
      <c r="I107" s="230">
        <f>ROUND(E107*H107,2)</f>
        <v>0</v>
      </c>
      <c r="J107" s="231"/>
      <c r="K107" s="230">
        <f>ROUND(E107*J107,2)</f>
        <v>0</v>
      </c>
      <c r="L107" s="230">
        <v>21</v>
      </c>
      <c r="M107" s="230">
        <f>G107*(1+L107/100)</f>
        <v>0</v>
      </c>
      <c r="N107" s="229">
        <v>0</v>
      </c>
      <c r="O107" s="229">
        <f>ROUND(E107*N107,2)</f>
        <v>0</v>
      </c>
      <c r="P107" s="229">
        <v>0</v>
      </c>
      <c r="Q107" s="229">
        <f>ROUND(E107*P107,2)</f>
        <v>0</v>
      </c>
      <c r="R107" s="230"/>
      <c r="S107" s="230" t="s">
        <v>279</v>
      </c>
      <c r="T107" s="230" t="s">
        <v>280</v>
      </c>
      <c r="U107" s="230">
        <v>0</v>
      </c>
      <c r="V107" s="230">
        <f>ROUND(E107*U107,2)</f>
        <v>0</v>
      </c>
      <c r="W107" s="230"/>
      <c r="X107" s="230" t="s">
        <v>281</v>
      </c>
      <c r="Y107" s="210"/>
      <c r="Z107" s="210"/>
      <c r="AA107" s="210"/>
      <c r="AB107" s="210"/>
      <c r="AC107" s="210"/>
      <c r="AD107" s="210"/>
      <c r="AE107" s="210"/>
      <c r="AF107" s="210"/>
      <c r="AG107" s="210" t="s">
        <v>282</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7">
        <v>93</v>
      </c>
      <c r="B108" s="248" t="s">
        <v>1195</v>
      </c>
      <c r="C108" s="255" t="s">
        <v>1196</v>
      </c>
      <c r="D108" s="249" t="s">
        <v>364</v>
      </c>
      <c r="E108" s="250">
        <v>1</v>
      </c>
      <c r="F108" s="251"/>
      <c r="G108" s="252">
        <f>ROUND(E108*F108,2)</f>
        <v>0</v>
      </c>
      <c r="H108" s="231"/>
      <c r="I108" s="230">
        <f>ROUND(E108*H108,2)</f>
        <v>0</v>
      </c>
      <c r="J108" s="231"/>
      <c r="K108" s="230">
        <f>ROUND(E108*J108,2)</f>
        <v>0</v>
      </c>
      <c r="L108" s="230">
        <v>21</v>
      </c>
      <c r="M108" s="230">
        <f>G108*(1+L108/100)</f>
        <v>0</v>
      </c>
      <c r="N108" s="229">
        <v>0</v>
      </c>
      <c r="O108" s="229">
        <f>ROUND(E108*N108,2)</f>
        <v>0</v>
      </c>
      <c r="P108" s="229">
        <v>0</v>
      </c>
      <c r="Q108" s="229">
        <f>ROUND(E108*P108,2)</f>
        <v>0</v>
      </c>
      <c r="R108" s="230"/>
      <c r="S108" s="230" t="s">
        <v>279</v>
      </c>
      <c r="T108" s="230" t="s">
        <v>280</v>
      </c>
      <c r="U108" s="230">
        <v>0</v>
      </c>
      <c r="V108" s="230">
        <f>ROUND(E108*U108,2)</f>
        <v>0</v>
      </c>
      <c r="W108" s="230"/>
      <c r="X108" s="230" t="s">
        <v>281</v>
      </c>
      <c r="Y108" s="210"/>
      <c r="Z108" s="210"/>
      <c r="AA108" s="210"/>
      <c r="AB108" s="210"/>
      <c r="AC108" s="210"/>
      <c r="AD108" s="210"/>
      <c r="AE108" s="210"/>
      <c r="AF108" s="210"/>
      <c r="AG108" s="210" t="s">
        <v>282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47">
        <v>94</v>
      </c>
      <c r="B109" s="248" t="s">
        <v>1197</v>
      </c>
      <c r="C109" s="255" t="s">
        <v>1198</v>
      </c>
      <c r="D109" s="249" t="s">
        <v>1199</v>
      </c>
      <c r="E109" s="250">
        <v>6</v>
      </c>
      <c r="F109" s="251"/>
      <c r="G109" s="252">
        <f>ROUND(E109*F109,2)</f>
        <v>0</v>
      </c>
      <c r="H109" s="231"/>
      <c r="I109" s="230">
        <f>ROUND(E109*H109,2)</f>
        <v>0</v>
      </c>
      <c r="J109" s="231"/>
      <c r="K109" s="230">
        <f>ROUND(E109*J109,2)</f>
        <v>0</v>
      </c>
      <c r="L109" s="230">
        <v>21</v>
      </c>
      <c r="M109" s="230">
        <f>G109*(1+L109/100)</f>
        <v>0</v>
      </c>
      <c r="N109" s="229">
        <v>0</v>
      </c>
      <c r="O109" s="229">
        <f>ROUND(E109*N109,2)</f>
        <v>0</v>
      </c>
      <c r="P109" s="229">
        <v>0</v>
      </c>
      <c r="Q109" s="229">
        <f>ROUND(E109*P109,2)</f>
        <v>0</v>
      </c>
      <c r="R109" s="230"/>
      <c r="S109" s="230" t="s">
        <v>279</v>
      </c>
      <c r="T109" s="230" t="s">
        <v>280</v>
      </c>
      <c r="U109" s="230">
        <v>0</v>
      </c>
      <c r="V109" s="230">
        <f>ROUND(E109*U109,2)</f>
        <v>0</v>
      </c>
      <c r="W109" s="230"/>
      <c r="X109" s="230" t="s">
        <v>281</v>
      </c>
      <c r="Y109" s="210"/>
      <c r="Z109" s="210"/>
      <c r="AA109" s="210"/>
      <c r="AB109" s="210"/>
      <c r="AC109" s="210"/>
      <c r="AD109" s="210"/>
      <c r="AE109" s="210"/>
      <c r="AF109" s="210"/>
      <c r="AG109" s="210" t="s">
        <v>282</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47">
        <v>95</v>
      </c>
      <c r="B110" s="248" t="s">
        <v>1200</v>
      </c>
      <c r="C110" s="255" t="s">
        <v>1201</v>
      </c>
      <c r="D110" s="249" t="s">
        <v>1199</v>
      </c>
      <c r="E110" s="250">
        <v>8</v>
      </c>
      <c r="F110" s="251"/>
      <c r="G110" s="252">
        <f>ROUND(E110*F110,2)</f>
        <v>0</v>
      </c>
      <c r="H110" s="231"/>
      <c r="I110" s="230">
        <f>ROUND(E110*H110,2)</f>
        <v>0</v>
      </c>
      <c r="J110" s="231"/>
      <c r="K110" s="230">
        <f>ROUND(E110*J110,2)</f>
        <v>0</v>
      </c>
      <c r="L110" s="230">
        <v>21</v>
      </c>
      <c r="M110" s="230">
        <f>G110*(1+L110/100)</f>
        <v>0</v>
      </c>
      <c r="N110" s="229">
        <v>0</v>
      </c>
      <c r="O110" s="229">
        <f>ROUND(E110*N110,2)</f>
        <v>0</v>
      </c>
      <c r="P110" s="229">
        <v>0</v>
      </c>
      <c r="Q110" s="229">
        <f>ROUND(E110*P110,2)</f>
        <v>0</v>
      </c>
      <c r="R110" s="230"/>
      <c r="S110" s="230" t="s">
        <v>279</v>
      </c>
      <c r="T110" s="230" t="s">
        <v>280</v>
      </c>
      <c r="U110" s="230">
        <v>0</v>
      </c>
      <c r="V110" s="230">
        <f>ROUND(E110*U110,2)</f>
        <v>0</v>
      </c>
      <c r="W110" s="230"/>
      <c r="X110" s="230" t="s">
        <v>281</v>
      </c>
      <c r="Y110" s="210"/>
      <c r="Z110" s="210"/>
      <c r="AA110" s="210"/>
      <c r="AB110" s="210"/>
      <c r="AC110" s="210"/>
      <c r="AD110" s="210"/>
      <c r="AE110" s="210"/>
      <c r="AF110" s="210"/>
      <c r="AG110" s="210" t="s">
        <v>282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7">
        <v>96</v>
      </c>
      <c r="B111" s="248" t="s">
        <v>1202</v>
      </c>
      <c r="C111" s="255" t="s">
        <v>1203</v>
      </c>
      <c r="D111" s="249" t="s">
        <v>1199</v>
      </c>
      <c r="E111" s="250">
        <v>7</v>
      </c>
      <c r="F111" s="251"/>
      <c r="G111" s="252">
        <f>ROUND(E111*F111,2)</f>
        <v>0</v>
      </c>
      <c r="H111" s="231"/>
      <c r="I111" s="230">
        <f>ROUND(E111*H111,2)</f>
        <v>0</v>
      </c>
      <c r="J111" s="231"/>
      <c r="K111" s="230">
        <f>ROUND(E111*J111,2)</f>
        <v>0</v>
      </c>
      <c r="L111" s="230">
        <v>21</v>
      </c>
      <c r="M111" s="230">
        <f>G111*(1+L111/100)</f>
        <v>0</v>
      </c>
      <c r="N111" s="229">
        <v>0</v>
      </c>
      <c r="O111" s="229">
        <f>ROUND(E111*N111,2)</f>
        <v>0</v>
      </c>
      <c r="P111" s="229">
        <v>0</v>
      </c>
      <c r="Q111" s="229">
        <f>ROUND(E111*P111,2)</f>
        <v>0</v>
      </c>
      <c r="R111" s="230"/>
      <c r="S111" s="230" t="s">
        <v>279</v>
      </c>
      <c r="T111" s="230" t="s">
        <v>280</v>
      </c>
      <c r="U111" s="230">
        <v>0</v>
      </c>
      <c r="V111" s="230">
        <f>ROUND(E111*U111,2)</f>
        <v>0</v>
      </c>
      <c r="W111" s="230"/>
      <c r="X111" s="230" t="s">
        <v>281</v>
      </c>
      <c r="Y111" s="210"/>
      <c r="Z111" s="210"/>
      <c r="AA111" s="210"/>
      <c r="AB111" s="210"/>
      <c r="AC111" s="210"/>
      <c r="AD111" s="210"/>
      <c r="AE111" s="210"/>
      <c r="AF111" s="210"/>
      <c r="AG111" s="210" t="s">
        <v>282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7">
        <v>97</v>
      </c>
      <c r="B112" s="248" t="s">
        <v>1204</v>
      </c>
      <c r="C112" s="255" t="s">
        <v>1205</v>
      </c>
      <c r="D112" s="249" t="s">
        <v>1007</v>
      </c>
      <c r="E112" s="250">
        <v>1</v>
      </c>
      <c r="F112" s="251"/>
      <c r="G112" s="252">
        <f>ROUND(E112*F112,2)</f>
        <v>0</v>
      </c>
      <c r="H112" s="231"/>
      <c r="I112" s="230">
        <f>ROUND(E112*H112,2)</f>
        <v>0</v>
      </c>
      <c r="J112" s="231"/>
      <c r="K112" s="230">
        <f>ROUND(E112*J112,2)</f>
        <v>0</v>
      </c>
      <c r="L112" s="230">
        <v>21</v>
      </c>
      <c r="M112" s="230">
        <f>G112*(1+L112/100)</f>
        <v>0</v>
      </c>
      <c r="N112" s="229">
        <v>0</v>
      </c>
      <c r="O112" s="229">
        <f>ROUND(E112*N112,2)</f>
        <v>0</v>
      </c>
      <c r="P112" s="229">
        <v>0</v>
      </c>
      <c r="Q112" s="229">
        <f>ROUND(E112*P112,2)</f>
        <v>0</v>
      </c>
      <c r="R112" s="230"/>
      <c r="S112" s="230" t="s">
        <v>279</v>
      </c>
      <c r="T112" s="230" t="s">
        <v>280</v>
      </c>
      <c r="U112" s="230">
        <v>0</v>
      </c>
      <c r="V112" s="230">
        <f>ROUND(E112*U112,2)</f>
        <v>0</v>
      </c>
      <c r="W112" s="230"/>
      <c r="X112" s="230" t="s">
        <v>281</v>
      </c>
      <c r="Y112" s="210"/>
      <c r="Z112" s="210"/>
      <c r="AA112" s="210"/>
      <c r="AB112" s="210"/>
      <c r="AC112" s="210"/>
      <c r="AD112" s="210"/>
      <c r="AE112" s="210"/>
      <c r="AF112" s="210"/>
      <c r="AG112" s="210" t="s">
        <v>282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x14ac:dyDescent="0.2">
      <c r="A113" s="234" t="s">
        <v>274</v>
      </c>
      <c r="B113" s="235" t="s">
        <v>173</v>
      </c>
      <c r="C113" s="254" t="s">
        <v>174</v>
      </c>
      <c r="D113" s="236"/>
      <c r="E113" s="237"/>
      <c r="F113" s="238"/>
      <c r="G113" s="239">
        <f>SUMIF(AG114:AG116,"&lt;&gt;NOR",G114:G116)</f>
        <v>0</v>
      </c>
      <c r="H113" s="233"/>
      <c r="I113" s="233">
        <f>SUM(I114:I116)</f>
        <v>0</v>
      </c>
      <c r="J113" s="233"/>
      <c r="K113" s="233">
        <f>SUM(K114:K116)</f>
        <v>0</v>
      </c>
      <c r="L113" s="233"/>
      <c r="M113" s="233">
        <f>SUM(M114:M116)</f>
        <v>0</v>
      </c>
      <c r="N113" s="232"/>
      <c r="O113" s="232">
        <f>SUM(O114:O116)</f>
        <v>0</v>
      </c>
      <c r="P113" s="232"/>
      <c r="Q113" s="232">
        <f>SUM(Q114:Q116)</f>
        <v>0</v>
      </c>
      <c r="R113" s="233"/>
      <c r="S113" s="233"/>
      <c r="T113" s="233"/>
      <c r="U113" s="233"/>
      <c r="V113" s="233">
        <f>SUM(V114:V116)</f>
        <v>0</v>
      </c>
      <c r="W113" s="233"/>
      <c r="X113" s="233"/>
      <c r="AG113" t="s">
        <v>275</v>
      </c>
    </row>
    <row r="114" spans="1:60" outlineLevel="1" x14ac:dyDescent="0.2">
      <c r="A114" s="247">
        <v>98</v>
      </c>
      <c r="B114" s="248" t="s">
        <v>1206</v>
      </c>
      <c r="C114" s="255" t="s">
        <v>1207</v>
      </c>
      <c r="D114" s="249" t="s">
        <v>1208</v>
      </c>
      <c r="E114" s="250">
        <v>138</v>
      </c>
      <c r="F114" s="251"/>
      <c r="G114" s="252">
        <f>ROUND(E114*F114,2)</f>
        <v>0</v>
      </c>
      <c r="H114" s="231"/>
      <c r="I114" s="230">
        <f>ROUND(E114*H114,2)</f>
        <v>0</v>
      </c>
      <c r="J114" s="231"/>
      <c r="K114" s="230">
        <f>ROUND(E114*J114,2)</f>
        <v>0</v>
      </c>
      <c r="L114" s="230">
        <v>21</v>
      </c>
      <c r="M114" s="230">
        <f>G114*(1+L114/100)</f>
        <v>0</v>
      </c>
      <c r="N114" s="229">
        <v>0</v>
      </c>
      <c r="O114" s="229">
        <f>ROUND(E114*N114,2)</f>
        <v>0</v>
      </c>
      <c r="P114" s="229">
        <v>0</v>
      </c>
      <c r="Q114" s="229">
        <f>ROUND(E114*P114,2)</f>
        <v>0</v>
      </c>
      <c r="R114" s="230"/>
      <c r="S114" s="230" t="s">
        <v>279</v>
      </c>
      <c r="T114" s="230" t="s">
        <v>280</v>
      </c>
      <c r="U114" s="230">
        <v>0</v>
      </c>
      <c r="V114" s="230">
        <f>ROUND(E114*U114,2)</f>
        <v>0</v>
      </c>
      <c r="W114" s="230"/>
      <c r="X114" s="230" t="s">
        <v>387</v>
      </c>
      <c r="Y114" s="210"/>
      <c r="Z114" s="210"/>
      <c r="AA114" s="210"/>
      <c r="AB114" s="210"/>
      <c r="AC114" s="210"/>
      <c r="AD114" s="210"/>
      <c r="AE114" s="210"/>
      <c r="AF114" s="210"/>
      <c r="AG114" s="210" t="s">
        <v>388</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47">
        <v>99</v>
      </c>
      <c r="B115" s="248" t="s">
        <v>1209</v>
      </c>
      <c r="C115" s="255" t="s">
        <v>1210</v>
      </c>
      <c r="D115" s="249" t="s">
        <v>872</v>
      </c>
      <c r="E115" s="250">
        <v>16</v>
      </c>
      <c r="F115" s="251"/>
      <c r="G115" s="252">
        <f>ROUND(E115*F115,2)</f>
        <v>0</v>
      </c>
      <c r="H115" s="231"/>
      <c r="I115" s="230">
        <f>ROUND(E115*H115,2)</f>
        <v>0</v>
      </c>
      <c r="J115" s="231"/>
      <c r="K115" s="230">
        <f>ROUND(E115*J115,2)</f>
        <v>0</v>
      </c>
      <c r="L115" s="230">
        <v>21</v>
      </c>
      <c r="M115" s="230">
        <f>G115*(1+L115/100)</f>
        <v>0</v>
      </c>
      <c r="N115" s="229">
        <v>0</v>
      </c>
      <c r="O115" s="229">
        <f>ROUND(E115*N115,2)</f>
        <v>0</v>
      </c>
      <c r="P115" s="229">
        <v>0</v>
      </c>
      <c r="Q115" s="229">
        <f>ROUND(E115*P115,2)</f>
        <v>0</v>
      </c>
      <c r="R115" s="230"/>
      <c r="S115" s="230" t="s">
        <v>279</v>
      </c>
      <c r="T115" s="230" t="s">
        <v>280</v>
      </c>
      <c r="U115" s="230">
        <v>0</v>
      </c>
      <c r="V115" s="230">
        <f>ROUND(E115*U115,2)</f>
        <v>0</v>
      </c>
      <c r="W115" s="230"/>
      <c r="X115" s="230" t="s">
        <v>281</v>
      </c>
      <c r="Y115" s="210"/>
      <c r="Z115" s="210"/>
      <c r="AA115" s="210"/>
      <c r="AB115" s="210"/>
      <c r="AC115" s="210"/>
      <c r="AD115" s="210"/>
      <c r="AE115" s="210"/>
      <c r="AF115" s="210"/>
      <c r="AG115" s="210" t="s">
        <v>282</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7">
        <v>100</v>
      </c>
      <c r="B116" s="248" t="s">
        <v>1211</v>
      </c>
      <c r="C116" s="255" t="s">
        <v>1212</v>
      </c>
      <c r="D116" s="249" t="s">
        <v>872</v>
      </c>
      <c r="E116" s="250">
        <v>16</v>
      </c>
      <c r="F116" s="251"/>
      <c r="G116" s="252">
        <f>ROUND(E116*F116,2)</f>
        <v>0</v>
      </c>
      <c r="H116" s="231"/>
      <c r="I116" s="230">
        <f>ROUND(E116*H116,2)</f>
        <v>0</v>
      </c>
      <c r="J116" s="231"/>
      <c r="K116" s="230">
        <f>ROUND(E116*J116,2)</f>
        <v>0</v>
      </c>
      <c r="L116" s="230">
        <v>21</v>
      </c>
      <c r="M116" s="230">
        <f>G116*(1+L116/100)</f>
        <v>0</v>
      </c>
      <c r="N116" s="229">
        <v>0</v>
      </c>
      <c r="O116" s="229">
        <f>ROUND(E116*N116,2)</f>
        <v>0</v>
      </c>
      <c r="P116" s="229">
        <v>0</v>
      </c>
      <c r="Q116" s="229">
        <f>ROUND(E116*P116,2)</f>
        <v>0</v>
      </c>
      <c r="R116" s="230"/>
      <c r="S116" s="230" t="s">
        <v>279</v>
      </c>
      <c r="T116" s="230" t="s">
        <v>280</v>
      </c>
      <c r="U116" s="230">
        <v>0</v>
      </c>
      <c r="V116" s="230">
        <f>ROUND(E116*U116,2)</f>
        <v>0</v>
      </c>
      <c r="W116" s="230"/>
      <c r="X116" s="230" t="s">
        <v>281</v>
      </c>
      <c r="Y116" s="210"/>
      <c r="Z116" s="210"/>
      <c r="AA116" s="210"/>
      <c r="AB116" s="210"/>
      <c r="AC116" s="210"/>
      <c r="AD116" s="210"/>
      <c r="AE116" s="210"/>
      <c r="AF116" s="210"/>
      <c r="AG116" s="210" t="s">
        <v>282</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x14ac:dyDescent="0.2">
      <c r="A117" s="234" t="s">
        <v>274</v>
      </c>
      <c r="B117" s="235" t="s">
        <v>175</v>
      </c>
      <c r="C117" s="254" t="s">
        <v>176</v>
      </c>
      <c r="D117" s="236"/>
      <c r="E117" s="237"/>
      <c r="F117" s="238"/>
      <c r="G117" s="239">
        <f>SUMIF(AG118:AG119,"&lt;&gt;NOR",G118:G119)</f>
        <v>0</v>
      </c>
      <c r="H117" s="233"/>
      <c r="I117" s="233">
        <f>SUM(I118:I119)</f>
        <v>0</v>
      </c>
      <c r="J117" s="233"/>
      <c r="K117" s="233">
        <f>SUM(K118:K119)</f>
        <v>0</v>
      </c>
      <c r="L117" s="233"/>
      <c r="M117" s="233">
        <f>SUM(M118:M119)</f>
        <v>0</v>
      </c>
      <c r="N117" s="232"/>
      <c r="O117" s="232">
        <f>SUM(O118:O119)</f>
        <v>0</v>
      </c>
      <c r="P117" s="232"/>
      <c r="Q117" s="232">
        <f>SUM(Q118:Q119)</f>
        <v>0</v>
      </c>
      <c r="R117" s="233"/>
      <c r="S117" s="233"/>
      <c r="T117" s="233"/>
      <c r="U117" s="233"/>
      <c r="V117" s="233">
        <f>SUM(V118:V119)</f>
        <v>0</v>
      </c>
      <c r="W117" s="233"/>
      <c r="X117" s="233"/>
      <c r="AG117" t="s">
        <v>275</v>
      </c>
    </row>
    <row r="118" spans="1:60" outlineLevel="1" x14ac:dyDescent="0.2">
      <c r="A118" s="247">
        <v>101</v>
      </c>
      <c r="B118" s="248" t="s">
        <v>1213</v>
      </c>
      <c r="C118" s="255" t="s">
        <v>1214</v>
      </c>
      <c r="D118" s="249" t="s">
        <v>1208</v>
      </c>
      <c r="E118" s="250">
        <v>138</v>
      </c>
      <c r="F118" s="251"/>
      <c r="G118" s="252">
        <f>ROUND(E118*F118,2)</f>
        <v>0</v>
      </c>
      <c r="H118" s="231"/>
      <c r="I118" s="230">
        <f>ROUND(E118*H118,2)</f>
        <v>0</v>
      </c>
      <c r="J118" s="231"/>
      <c r="K118" s="230">
        <f>ROUND(E118*J118,2)</f>
        <v>0</v>
      </c>
      <c r="L118" s="230">
        <v>21</v>
      </c>
      <c r="M118" s="230">
        <f>G118*(1+L118/100)</f>
        <v>0</v>
      </c>
      <c r="N118" s="229">
        <v>0</v>
      </c>
      <c r="O118" s="229">
        <f>ROUND(E118*N118,2)</f>
        <v>0</v>
      </c>
      <c r="P118" s="229">
        <v>0</v>
      </c>
      <c r="Q118" s="229">
        <f>ROUND(E118*P118,2)</f>
        <v>0</v>
      </c>
      <c r="R118" s="230"/>
      <c r="S118" s="230" t="s">
        <v>279</v>
      </c>
      <c r="T118" s="230" t="s">
        <v>280</v>
      </c>
      <c r="U118" s="230">
        <v>0</v>
      </c>
      <c r="V118" s="230">
        <f>ROUND(E118*U118,2)</f>
        <v>0</v>
      </c>
      <c r="W118" s="230"/>
      <c r="X118" s="230" t="s">
        <v>281</v>
      </c>
      <c r="Y118" s="210"/>
      <c r="Z118" s="210"/>
      <c r="AA118" s="210"/>
      <c r="AB118" s="210"/>
      <c r="AC118" s="210"/>
      <c r="AD118" s="210"/>
      <c r="AE118" s="210"/>
      <c r="AF118" s="210"/>
      <c r="AG118" s="210" t="s">
        <v>282</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7">
        <v>102</v>
      </c>
      <c r="B119" s="248" t="s">
        <v>1215</v>
      </c>
      <c r="C119" s="255" t="s">
        <v>1216</v>
      </c>
      <c r="D119" s="249" t="s">
        <v>386</v>
      </c>
      <c r="E119" s="250">
        <v>10</v>
      </c>
      <c r="F119" s="251"/>
      <c r="G119" s="252">
        <f>ROUND(E119*F119,2)</f>
        <v>0</v>
      </c>
      <c r="H119" s="231"/>
      <c r="I119" s="230">
        <f>ROUND(E119*H119,2)</f>
        <v>0</v>
      </c>
      <c r="J119" s="231"/>
      <c r="K119" s="230">
        <f>ROUND(E119*J119,2)</f>
        <v>0</v>
      </c>
      <c r="L119" s="230">
        <v>21</v>
      </c>
      <c r="M119" s="230">
        <f>G119*(1+L119/100)</f>
        <v>0</v>
      </c>
      <c r="N119" s="229">
        <v>0</v>
      </c>
      <c r="O119" s="229">
        <f>ROUND(E119*N119,2)</f>
        <v>0</v>
      </c>
      <c r="P119" s="229">
        <v>0</v>
      </c>
      <c r="Q119" s="229">
        <f>ROUND(E119*P119,2)</f>
        <v>0</v>
      </c>
      <c r="R119" s="230"/>
      <c r="S119" s="230" t="s">
        <v>279</v>
      </c>
      <c r="T119" s="230" t="s">
        <v>280</v>
      </c>
      <c r="U119" s="230">
        <v>0</v>
      </c>
      <c r="V119" s="230">
        <f>ROUND(E119*U119,2)</f>
        <v>0</v>
      </c>
      <c r="W119" s="230"/>
      <c r="X119" s="230" t="s">
        <v>281</v>
      </c>
      <c r="Y119" s="210"/>
      <c r="Z119" s="210"/>
      <c r="AA119" s="210"/>
      <c r="AB119" s="210"/>
      <c r="AC119" s="210"/>
      <c r="AD119" s="210"/>
      <c r="AE119" s="210"/>
      <c r="AF119" s="210"/>
      <c r="AG119" s="210" t="s">
        <v>282</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x14ac:dyDescent="0.2">
      <c r="A120" s="234" t="s">
        <v>274</v>
      </c>
      <c r="B120" s="235" t="s">
        <v>177</v>
      </c>
      <c r="C120" s="254" t="s">
        <v>178</v>
      </c>
      <c r="D120" s="236"/>
      <c r="E120" s="237"/>
      <c r="F120" s="238"/>
      <c r="G120" s="239">
        <f>SUMIF(AG121:AG126,"&lt;&gt;NOR",G121:G126)</f>
        <v>0</v>
      </c>
      <c r="H120" s="233"/>
      <c r="I120" s="233">
        <f>SUM(I121:I126)</f>
        <v>0</v>
      </c>
      <c r="J120" s="233"/>
      <c r="K120" s="233">
        <f>SUM(K121:K126)</f>
        <v>0</v>
      </c>
      <c r="L120" s="233"/>
      <c r="M120" s="233">
        <f>SUM(M121:M126)</f>
        <v>0</v>
      </c>
      <c r="N120" s="232"/>
      <c r="O120" s="232">
        <f>SUM(O121:O126)</f>
        <v>0</v>
      </c>
      <c r="P120" s="232"/>
      <c r="Q120" s="232">
        <f>SUM(Q121:Q126)</f>
        <v>0</v>
      </c>
      <c r="R120" s="233"/>
      <c r="S120" s="233"/>
      <c r="T120" s="233"/>
      <c r="U120" s="233"/>
      <c r="V120" s="233">
        <f>SUM(V121:V126)</f>
        <v>0</v>
      </c>
      <c r="W120" s="233"/>
      <c r="X120" s="233"/>
      <c r="AG120" t="s">
        <v>275</v>
      </c>
    </row>
    <row r="121" spans="1:60" outlineLevel="1" x14ac:dyDescent="0.2">
      <c r="A121" s="247">
        <v>103</v>
      </c>
      <c r="B121" s="248" t="s">
        <v>1217</v>
      </c>
      <c r="C121" s="255" t="s">
        <v>1218</v>
      </c>
      <c r="D121" s="249" t="s">
        <v>1208</v>
      </c>
      <c r="E121" s="250">
        <v>138</v>
      </c>
      <c r="F121" s="251"/>
      <c r="G121" s="252">
        <f>ROUND(E121*F121,2)</f>
        <v>0</v>
      </c>
      <c r="H121" s="231"/>
      <c r="I121" s="230">
        <f>ROUND(E121*H121,2)</f>
        <v>0</v>
      </c>
      <c r="J121" s="231"/>
      <c r="K121" s="230">
        <f>ROUND(E121*J121,2)</f>
        <v>0</v>
      </c>
      <c r="L121" s="230">
        <v>21</v>
      </c>
      <c r="M121" s="230">
        <f>G121*(1+L121/100)</f>
        <v>0</v>
      </c>
      <c r="N121" s="229">
        <v>0</v>
      </c>
      <c r="O121" s="229">
        <f>ROUND(E121*N121,2)</f>
        <v>0</v>
      </c>
      <c r="P121" s="229">
        <v>0</v>
      </c>
      <c r="Q121" s="229">
        <f>ROUND(E121*P121,2)</f>
        <v>0</v>
      </c>
      <c r="R121" s="230"/>
      <c r="S121" s="230" t="s">
        <v>279</v>
      </c>
      <c r="T121" s="230" t="s">
        <v>280</v>
      </c>
      <c r="U121" s="230">
        <v>0</v>
      </c>
      <c r="V121" s="230">
        <f>ROUND(E121*U121,2)</f>
        <v>0</v>
      </c>
      <c r="W121" s="230"/>
      <c r="X121" s="230" t="s">
        <v>281</v>
      </c>
      <c r="Y121" s="210"/>
      <c r="Z121" s="210"/>
      <c r="AA121" s="210"/>
      <c r="AB121" s="210"/>
      <c r="AC121" s="210"/>
      <c r="AD121" s="210"/>
      <c r="AE121" s="210"/>
      <c r="AF121" s="210"/>
      <c r="AG121" s="210" t="s">
        <v>282</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47">
        <v>104</v>
      </c>
      <c r="B122" s="248" t="s">
        <v>1219</v>
      </c>
      <c r="C122" s="255" t="s">
        <v>1220</v>
      </c>
      <c r="D122" s="249" t="s">
        <v>872</v>
      </c>
      <c r="E122" s="250">
        <v>22</v>
      </c>
      <c r="F122" s="251"/>
      <c r="G122" s="252">
        <f>ROUND(E122*F122,2)</f>
        <v>0</v>
      </c>
      <c r="H122" s="231"/>
      <c r="I122" s="230">
        <f>ROUND(E122*H122,2)</f>
        <v>0</v>
      </c>
      <c r="J122" s="231"/>
      <c r="K122" s="230">
        <f>ROUND(E122*J122,2)</f>
        <v>0</v>
      </c>
      <c r="L122" s="230">
        <v>21</v>
      </c>
      <c r="M122" s="230">
        <f>G122*(1+L122/100)</f>
        <v>0</v>
      </c>
      <c r="N122" s="229">
        <v>0</v>
      </c>
      <c r="O122" s="229">
        <f>ROUND(E122*N122,2)</f>
        <v>0</v>
      </c>
      <c r="P122" s="229">
        <v>0</v>
      </c>
      <c r="Q122" s="229">
        <f>ROUND(E122*P122,2)</f>
        <v>0</v>
      </c>
      <c r="R122" s="230"/>
      <c r="S122" s="230" t="s">
        <v>279</v>
      </c>
      <c r="T122" s="230" t="s">
        <v>280</v>
      </c>
      <c r="U122" s="230">
        <v>0</v>
      </c>
      <c r="V122" s="230">
        <f>ROUND(E122*U122,2)</f>
        <v>0</v>
      </c>
      <c r="W122" s="230"/>
      <c r="X122" s="230" t="s">
        <v>281</v>
      </c>
      <c r="Y122" s="210"/>
      <c r="Z122" s="210"/>
      <c r="AA122" s="210"/>
      <c r="AB122" s="210"/>
      <c r="AC122" s="210"/>
      <c r="AD122" s="210"/>
      <c r="AE122" s="210"/>
      <c r="AF122" s="210"/>
      <c r="AG122" s="210" t="s">
        <v>282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7">
        <v>105</v>
      </c>
      <c r="B123" s="248" t="s">
        <v>1221</v>
      </c>
      <c r="C123" s="255" t="s">
        <v>1222</v>
      </c>
      <c r="D123" s="249" t="s">
        <v>872</v>
      </c>
      <c r="E123" s="250">
        <v>16</v>
      </c>
      <c r="F123" s="251"/>
      <c r="G123" s="252">
        <f>ROUND(E123*F123,2)</f>
        <v>0</v>
      </c>
      <c r="H123" s="231"/>
      <c r="I123" s="230">
        <f>ROUND(E123*H123,2)</f>
        <v>0</v>
      </c>
      <c r="J123" s="231"/>
      <c r="K123" s="230">
        <f>ROUND(E123*J123,2)</f>
        <v>0</v>
      </c>
      <c r="L123" s="230">
        <v>21</v>
      </c>
      <c r="M123" s="230">
        <f>G123*(1+L123/100)</f>
        <v>0</v>
      </c>
      <c r="N123" s="229">
        <v>0</v>
      </c>
      <c r="O123" s="229">
        <f>ROUND(E123*N123,2)</f>
        <v>0</v>
      </c>
      <c r="P123" s="229">
        <v>0</v>
      </c>
      <c r="Q123" s="229">
        <f>ROUND(E123*P123,2)</f>
        <v>0</v>
      </c>
      <c r="R123" s="230"/>
      <c r="S123" s="230" t="s">
        <v>279</v>
      </c>
      <c r="T123" s="230" t="s">
        <v>280</v>
      </c>
      <c r="U123" s="230">
        <v>0</v>
      </c>
      <c r="V123" s="230">
        <f>ROUND(E123*U123,2)</f>
        <v>0</v>
      </c>
      <c r="W123" s="230"/>
      <c r="X123" s="230" t="s">
        <v>281</v>
      </c>
      <c r="Y123" s="210"/>
      <c r="Z123" s="210"/>
      <c r="AA123" s="210"/>
      <c r="AB123" s="210"/>
      <c r="AC123" s="210"/>
      <c r="AD123" s="210"/>
      <c r="AE123" s="210"/>
      <c r="AF123" s="210"/>
      <c r="AG123" s="210" t="s">
        <v>282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7">
        <v>106</v>
      </c>
      <c r="B124" s="248" t="s">
        <v>1223</v>
      </c>
      <c r="C124" s="255" t="s">
        <v>1224</v>
      </c>
      <c r="D124" s="249" t="s">
        <v>872</v>
      </c>
      <c r="E124" s="250">
        <v>16</v>
      </c>
      <c r="F124" s="251"/>
      <c r="G124" s="252">
        <f>ROUND(E124*F124,2)</f>
        <v>0</v>
      </c>
      <c r="H124" s="231"/>
      <c r="I124" s="230">
        <f>ROUND(E124*H124,2)</f>
        <v>0</v>
      </c>
      <c r="J124" s="231"/>
      <c r="K124" s="230">
        <f>ROUND(E124*J124,2)</f>
        <v>0</v>
      </c>
      <c r="L124" s="230">
        <v>21</v>
      </c>
      <c r="M124" s="230">
        <f>G124*(1+L124/100)</f>
        <v>0</v>
      </c>
      <c r="N124" s="229">
        <v>0</v>
      </c>
      <c r="O124" s="229">
        <f>ROUND(E124*N124,2)</f>
        <v>0</v>
      </c>
      <c r="P124" s="229">
        <v>0</v>
      </c>
      <c r="Q124" s="229">
        <f>ROUND(E124*P124,2)</f>
        <v>0</v>
      </c>
      <c r="R124" s="230"/>
      <c r="S124" s="230" t="s">
        <v>279</v>
      </c>
      <c r="T124" s="230" t="s">
        <v>280</v>
      </c>
      <c r="U124" s="230">
        <v>0</v>
      </c>
      <c r="V124" s="230">
        <f>ROUND(E124*U124,2)</f>
        <v>0</v>
      </c>
      <c r="W124" s="230"/>
      <c r="X124" s="230" t="s">
        <v>281</v>
      </c>
      <c r="Y124" s="210"/>
      <c r="Z124" s="210"/>
      <c r="AA124" s="210"/>
      <c r="AB124" s="210"/>
      <c r="AC124" s="210"/>
      <c r="AD124" s="210"/>
      <c r="AE124" s="210"/>
      <c r="AF124" s="210"/>
      <c r="AG124" s="210" t="s">
        <v>282</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7">
        <v>107</v>
      </c>
      <c r="B125" s="248" t="s">
        <v>1225</v>
      </c>
      <c r="C125" s="255" t="s">
        <v>1226</v>
      </c>
      <c r="D125" s="249" t="s">
        <v>872</v>
      </c>
      <c r="E125" s="250">
        <v>6</v>
      </c>
      <c r="F125" s="251"/>
      <c r="G125" s="252">
        <f>ROUND(E125*F125,2)</f>
        <v>0</v>
      </c>
      <c r="H125" s="231"/>
      <c r="I125" s="230">
        <f>ROUND(E125*H125,2)</f>
        <v>0</v>
      </c>
      <c r="J125" s="231"/>
      <c r="K125" s="230">
        <f>ROUND(E125*J125,2)</f>
        <v>0</v>
      </c>
      <c r="L125" s="230">
        <v>21</v>
      </c>
      <c r="M125" s="230">
        <f>G125*(1+L125/100)</f>
        <v>0</v>
      </c>
      <c r="N125" s="229">
        <v>0</v>
      </c>
      <c r="O125" s="229">
        <f>ROUND(E125*N125,2)</f>
        <v>0</v>
      </c>
      <c r="P125" s="229">
        <v>0</v>
      </c>
      <c r="Q125" s="229">
        <f>ROUND(E125*P125,2)</f>
        <v>0</v>
      </c>
      <c r="R125" s="230"/>
      <c r="S125" s="230" t="s">
        <v>279</v>
      </c>
      <c r="T125" s="230" t="s">
        <v>280</v>
      </c>
      <c r="U125" s="230">
        <v>0</v>
      </c>
      <c r="V125" s="230">
        <f>ROUND(E125*U125,2)</f>
        <v>0</v>
      </c>
      <c r="W125" s="230"/>
      <c r="X125" s="230" t="s">
        <v>281</v>
      </c>
      <c r="Y125" s="210"/>
      <c r="Z125" s="210"/>
      <c r="AA125" s="210"/>
      <c r="AB125" s="210"/>
      <c r="AC125" s="210"/>
      <c r="AD125" s="210"/>
      <c r="AE125" s="210"/>
      <c r="AF125" s="210"/>
      <c r="AG125" s="210" t="s">
        <v>282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7">
        <v>108</v>
      </c>
      <c r="B126" s="248" t="s">
        <v>1227</v>
      </c>
      <c r="C126" s="255" t="s">
        <v>1228</v>
      </c>
      <c r="D126" s="249" t="s">
        <v>872</v>
      </c>
      <c r="E126" s="250">
        <v>6</v>
      </c>
      <c r="F126" s="251"/>
      <c r="G126" s="252">
        <f>ROUND(E126*F126,2)</f>
        <v>0</v>
      </c>
      <c r="H126" s="231"/>
      <c r="I126" s="230">
        <f>ROUND(E126*H126,2)</f>
        <v>0</v>
      </c>
      <c r="J126" s="231"/>
      <c r="K126" s="230">
        <f>ROUND(E126*J126,2)</f>
        <v>0</v>
      </c>
      <c r="L126" s="230">
        <v>21</v>
      </c>
      <c r="M126" s="230">
        <f>G126*(1+L126/100)</f>
        <v>0</v>
      </c>
      <c r="N126" s="229">
        <v>0</v>
      </c>
      <c r="O126" s="229">
        <f>ROUND(E126*N126,2)</f>
        <v>0</v>
      </c>
      <c r="P126" s="229">
        <v>0</v>
      </c>
      <c r="Q126" s="229">
        <f>ROUND(E126*P126,2)</f>
        <v>0</v>
      </c>
      <c r="R126" s="230"/>
      <c r="S126" s="230" t="s">
        <v>279</v>
      </c>
      <c r="T126" s="230" t="s">
        <v>280</v>
      </c>
      <c r="U126" s="230">
        <v>0</v>
      </c>
      <c r="V126" s="230">
        <f>ROUND(E126*U126,2)</f>
        <v>0</v>
      </c>
      <c r="W126" s="230"/>
      <c r="X126" s="230" t="s">
        <v>1229</v>
      </c>
      <c r="Y126" s="210"/>
      <c r="Z126" s="210"/>
      <c r="AA126" s="210"/>
      <c r="AB126" s="210"/>
      <c r="AC126" s="210"/>
      <c r="AD126" s="210"/>
      <c r="AE126" s="210"/>
      <c r="AF126" s="210"/>
      <c r="AG126" s="210" t="s">
        <v>1230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
      <c r="A127" s="234" t="s">
        <v>274</v>
      </c>
      <c r="B127" s="235" t="s">
        <v>169</v>
      </c>
      <c r="C127" s="254" t="s">
        <v>170</v>
      </c>
      <c r="D127" s="236"/>
      <c r="E127" s="237"/>
      <c r="F127" s="238"/>
      <c r="G127" s="239">
        <f>SUMIF(AG128:AG129,"&lt;&gt;NOR",G128:G129)</f>
        <v>0</v>
      </c>
      <c r="H127" s="233"/>
      <c r="I127" s="233">
        <f>SUM(I128:I129)</f>
        <v>0</v>
      </c>
      <c r="J127" s="233"/>
      <c r="K127" s="233">
        <f>SUM(K128:K129)</f>
        <v>0</v>
      </c>
      <c r="L127" s="233"/>
      <c r="M127" s="233">
        <f>SUM(M128:M129)</f>
        <v>0</v>
      </c>
      <c r="N127" s="232"/>
      <c r="O127" s="232">
        <f>SUM(O128:O129)</f>
        <v>0</v>
      </c>
      <c r="P127" s="232"/>
      <c r="Q127" s="232">
        <f>SUM(Q128:Q129)</f>
        <v>0</v>
      </c>
      <c r="R127" s="233"/>
      <c r="S127" s="233"/>
      <c r="T127" s="233"/>
      <c r="U127" s="233"/>
      <c r="V127" s="233">
        <f>SUM(V128:V129)</f>
        <v>0</v>
      </c>
      <c r="W127" s="233"/>
      <c r="X127" s="233"/>
      <c r="AG127" t="s">
        <v>275</v>
      </c>
    </row>
    <row r="128" spans="1:60" outlineLevel="1" x14ac:dyDescent="0.2">
      <c r="A128" s="247">
        <v>109</v>
      </c>
      <c r="B128" s="248" t="s">
        <v>1231</v>
      </c>
      <c r="C128" s="255" t="s">
        <v>1232</v>
      </c>
      <c r="D128" s="249" t="s">
        <v>1233</v>
      </c>
      <c r="E128" s="250">
        <v>980</v>
      </c>
      <c r="F128" s="251"/>
      <c r="G128" s="252">
        <f>ROUND(E128*F128,2)</f>
        <v>0</v>
      </c>
      <c r="H128" s="231"/>
      <c r="I128" s="230">
        <f>ROUND(E128*H128,2)</f>
        <v>0</v>
      </c>
      <c r="J128" s="231"/>
      <c r="K128" s="230">
        <f>ROUND(E128*J128,2)</f>
        <v>0</v>
      </c>
      <c r="L128" s="230">
        <v>21</v>
      </c>
      <c r="M128" s="230">
        <f>G128*(1+L128/100)</f>
        <v>0</v>
      </c>
      <c r="N128" s="229">
        <v>0</v>
      </c>
      <c r="O128" s="229">
        <f>ROUND(E128*N128,2)</f>
        <v>0</v>
      </c>
      <c r="P128" s="229">
        <v>0</v>
      </c>
      <c r="Q128" s="229">
        <f>ROUND(E128*P128,2)</f>
        <v>0</v>
      </c>
      <c r="R128" s="230"/>
      <c r="S128" s="230" t="s">
        <v>279</v>
      </c>
      <c r="T128" s="230" t="s">
        <v>280</v>
      </c>
      <c r="U128" s="230">
        <v>0</v>
      </c>
      <c r="V128" s="230">
        <f>ROUND(E128*U128,2)</f>
        <v>0</v>
      </c>
      <c r="W128" s="230"/>
      <c r="X128" s="230" t="s">
        <v>387</v>
      </c>
      <c r="Y128" s="210"/>
      <c r="Z128" s="210"/>
      <c r="AA128" s="210"/>
      <c r="AB128" s="210"/>
      <c r="AC128" s="210"/>
      <c r="AD128" s="210"/>
      <c r="AE128" s="210"/>
      <c r="AF128" s="210"/>
      <c r="AG128" s="210" t="s">
        <v>388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7">
        <v>110</v>
      </c>
      <c r="B129" s="248" t="s">
        <v>1234</v>
      </c>
      <c r="C129" s="255" t="s">
        <v>1235</v>
      </c>
      <c r="D129" s="249" t="s">
        <v>1233</v>
      </c>
      <c r="E129" s="250">
        <v>520</v>
      </c>
      <c r="F129" s="251"/>
      <c r="G129" s="252">
        <f>ROUND(E129*F129,2)</f>
        <v>0</v>
      </c>
      <c r="H129" s="231"/>
      <c r="I129" s="230">
        <f>ROUND(E129*H129,2)</f>
        <v>0</v>
      </c>
      <c r="J129" s="231"/>
      <c r="K129" s="230">
        <f>ROUND(E129*J129,2)</f>
        <v>0</v>
      </c>
      <c r="L129" s="230">
        <v>21</v>
      </c>
      <c r="M129" s="230">
        <f>G129*(1+L129/100)</f>
        <v>0</v>
      </c>
      <c r="N129" s="229">
        <v>0</v>
      </c>
      <c r="O129" s="229">
        <f>ROUND(E129*N129,2)</f>
        <v>0</v>
      </c>
      <c r="P129" s="229">
        <v>0</v>
      </c>
      <c r="Q129" s="229">
        <f>ROUND(E129*P129,2)</f>
        <v>0</v>
      </c>
      <c r="R129" s="230"/>
      <c r="S129" s="230" t="s">
        <v>279</v>
      </c>
      <c r="T129" s="230" t="s">
        <v>280</v>
      </c>
      <c r="U129" s="230">
        <v>0</v>
      </c>
      <c r="V129" s="230">
        <f>ROUND(E129*U129,2)</f>
        <v>0</v>
      </c>
      <c r="W129" s="230"/>
      <c r="X129" s="230" t="s">
        <v>281</v>
      </c>
      <c r="Y129" s="210"/>
      <c r="Z129" s="210"/>
      <c r="AA129" s="210"/>
      <c r="AB129" s="210"/>
      <c r="AC129" s="210"/>
      <c r="AD129" s="210"/>
      <c r="AE129" s="210"/>
      <c r="AF129" s="210"/>
      <c r="AG129" s="210" t="s">
        <v>282</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x14ac:dyDescent="0.2">
      <c r="A130" s="234" t="s">
        <v>274</v>
      </c>
      <c r="B130" s="235" t="s">
        <v>179</v>
      </c>
      <c r="C130" s="254" t="s">
        <v>180</v>
      </c>
      <c r="D130" s="236"/>
      <c r="E130" s="237"/>
      <c r="F130" s="238"/>
      <c r="G130" s="239">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3"/>
      <c r="U130" s="233"/>
      <c r="V130" s="233">
        <f>SUM(V131:V133)</f>
        <v>0</v>
      </c>
      <c r="W130" s="233"/>
      <c r="X130" s="233"/>
      <c r="AG130" t="s">
        <v>275</v>
      </c>
    </row>
    <row r="131" spans="1:60" outlineLevel="1" x14ac:dyDescent="0.2">
      <c r="A131" s="247">
        <v>111</v>
      </c>
      <c r="B131" s="248" t="s">
        <v>1236</v>
      </c>
      <c r="C131" s="255" t="s">
        <v>1237</v>
      </c>
      <c r="D131" s="249" t="s">
        <v>872</v>
      </c>
      <c r="E131" s="250">
        <v>26</v>
      </c>
      <c r="F131" s="251"/>
      <c r="G131" s="252">
        <f>ROUND(E131*F131,2)</f>
        <v>0</v>
      </c>
      <c r="H131" s="231"/>
      <c r="I131" s="230">
        <f>ROUND(E131*H131,2)</f>
        <v>0</v>
      </c>
      <c r="J131" s="231"/>
      <c r="K131" s="230">
        <f>ROUND(E131*J131,2)</f>
        <v>0</v>
      </c>
      <c r="L131" s="230">
        <v>21</v>
      </c>
      <c r="M131" s="230">
        <f>G131*(1+L131/100)</f>
        <v>0</v>
      </c>
      <c r="N131" s="229">
        <v>0</v>
      </c>
      <c r="O131" s="229">
        <f>ROUND(E131*N131,2)</f>
        <v>0</v>
      </c>
      <c r="P131" s="229">
        <v>0</v>
      </c>
      <c r="Q131" s="229">
        <f>ROUND(E131*P131,2)</f>
        <v>0</v>
      </c>
      <c r="R131" s="230"/>
      <c r="S131" s="230" t="s">
        <v>279</v>
      </c>
      <c r="T131" s="230" t="s">
        <v>280</v>
      </c>
      <c r="U131" s="230">
        <v>0</v>
      </c>
      <c r="V131" s="230">
        <f>ROUND(E131*U131,2)</f>
        <v>0</v>
      </c>
      <c r="W131" s="230"/>
      <c r="X131" s="230" t="s">
        <v>281</v>
      </c>
      <c r="Y131" s="210"/>
      <c r="Z131" s="210"/>
      <c r="AA131" s="210"/>
      <c r="AB131" s="210"/>
      <c r="AC131" s="210"/>
      <c r="AD131" s="210"/>
      <c r="AE131" s="210"/>
      <c r="AF131" s="210"/>
      <c r="AG131" s="210" t="s">
        <v>282</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47">
        <v>112</v>
      </c>
      <c r="B132" s="248" t="s">
        <v>1238</v>
      </c>
      <c r="C132" s="255" t="s">
        <v>1239</v>
      </c>
      <c r="D132" s="249" t="s">
        <v>872</v>
      </c>
      <c r="E132" s="250">
        <v>31</v>
      </c>
      <c r="F132" s="251"/>
      <c r="G132" s="252">
        <f>ROUND(E132*F132,2)</f>
        <v>0</v>
      </c>
      <c r="H132" s="231"/>
      <c r="I132" s="230">
        <f>ROUND(E132*H132,2)</f>
        <v>0</v>
      </c>
      <c r="J132" s="231"/>
      <c r="K132" s="230">
        <f>ROUND(E132*J132,2)</f>
        <v>0</v>
      </c>
      <c r="L132" s="230">
        <v>21</v>
      </c>
      <c r="M132" s="230">
        <f>G132*(1+L132/100)</f>
        <v>0</v>
      </c>
      <c r="N132" s="229">
        <v>0</v>
      </c>
      <c r="O132" s="229">
        <f>ROUND(E132*N132,2)</f>
        <v>0</v>
      </c>
      <c r="P132" s="229">
        <v>0</v>
      </c>
      <c r="Q132" s="229">
        <f>ROUND(E132*P132,2)</f>
        <v>0</v>
      </c>
      <c r="R132" s="230"/>
      <c r="S132" s="230" t="s">
        <v>279</v>
      </c>
      <c r="T132" s="230" t="s">
        <v>280</v>
      </c>
      <c r="U132" s="230">
        <v>0</v>
      </c>
      <c r="V132" s="230">
        <f>ROUND(E132*U132,2)</f>
        <v>0</v>
      </c>
      <c r="W132" s="230"/>
      <c r="X132" s="230" t="s">
        <v>281</v>
      </c>
      <c r="Y132" s="210"/>
      <c r="Z132" s="210"/>
      <c r="AA132" s="210"/>
      <c r="AB132" s="210"/>
      <c r="AC132" s="210"/>
      <c r="AD132" s="210"/>
      <c r="AE132" s="210"/>
      <c r="AF132" s="210"/>
      <c r="AG132" s="210" t="s">
        <v>282</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7">
        <v>113</v>
      </c>
      <c r="B133" s="248" t="s">
        <v>1240</v>
      </c>
      <c r="C133" s="255" t="s">
        <v>1241</v>
      </c>
      <c r="D133" s="249" t="s">
        <v>872</v>
      </c>
      <c r="E133" s="250">
        <v>45</v>
      </c>
      <c r="F133" s="251"/>
      <c r="G133" s="252">
        <f>ROUND(E133*F133,2)</f>
        <v>0</v>
      </c>
      <c r="H133" s="231"/>
      <c r="I133" s="230">
        <f>ROUND(E133*H133,2)</f>
        <v>0</v>
      </c>
      <c r="J133" s="231"/>
      <c r="K133" s="230">
        <f>ROUND(E133*J133,2)</f>
        <v>0</v>
      </c>
      <c r="L133" s="230">
        <v>21</v>
      </c>
      <c r="M133" s="230">
        <f>G133*(1+L133/100)</f>
        <v>0</v>
      </c>
      <c r="N133" s="229">
        <v>0</v>
      </c>
      <c r="O133" s="229">
        <f>ROUND(E133*N133,2)</f>
        <v>0</v>
      </c>
      <c r="P133" s="229">
        <v>0</v>
      </c>
      <c r="Q133" s="229">
        <f>ROUND(E133*P133,2)</f>
        <v>0</v>
      </c>
      <c r="R133" s="230"/>
      <c r="S133" s="230" t="s">
        <v>279</v>
      </c>
      <c r="T133" s="230" t="s">
        <v>280</v>
      </c>
      <c r="U133" s="230">
        <v>0</v>
      </c>
      <c r="V133" s="230">
        <f>ROUND(E133*U133,2)</f>
        <v>0</v>
      </c>
      <c r="W133" s="230"/>
      <c r="X133" s="230" t="s">
        <v>281</v>
      </c>
      <c r="Y133" s="210"/>
      <c r="Z133" s="210"/>
      <c r="AA133" s="210"/>
      <c r="AB133" s="210"/>
      <c r="AC133" s="210"/>
      <c r="AD133" s="210"/>
      <c r="AE133" s="210"/>
      <c r="AF133" s="210"/>
      <c r="AG133" s="210" t="s">
        <v>282</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
      <c r="A134" s="234" t="s">
        <v>274</v>
      </c>
      <c r="B134" s="235" t="s">
        <v>181</v>
      </c>
      <c r="C134" s="254" t="s">
        <v>182</v>
      </c>
      <c r="D134" s="236"/>
      <c r="E134" s="237"/>
      <c r="F134" s="238"/>
      <c r="G134" s="239">
        <f>SUMIF(AG135:AG140,"&lt;&gt;NOR",G135:G140)</f>
        <v>0</v>
      </c>
      <c r="H134" s="233"/>
      <c r="I134" s="233">
        <f>SUM(I135:I140)</f>
        <v>0</v>
      </c>
      <c r="J134" s="233"/>
      <c r="K134" s="233">
        <f>SUM(K135:K140)</f>
        <v>0</v>
      </c>
      <c r="L134" s="233"/>
      <c r="M134" s="233">
        <f>SUM(M135:M140)</f>
        <v>0</v>
      </c>
      <c r="N134" s="232"/>
      <c r="O134" s="232">
        <f>SUM(O135:O140)</f>
        <v>0</v>
      </c>
      <c r="P134" s="232"/>
      <c r="Q134" s="232">
        <f>SUM(Q135:Q140)</f>
        <v>0</v>
      </c>
      <c r="R134" s="233"/>
      <c r="S134" s="233"/>
      <c r="T134" s="233"/>
      <c r="U134" s="233"/>
      <c r="V134" s="233">
        <f>SUM(V135:V140)</f>
        <v>0</v>
      </c>
      <c r="W134" s="233"/>
      <c r="X134" s="233"/>
      <c r="AG134" t="s">
        <v>275</v>
      </c>
    </row>
    <row r="135" spans="1:60" outlineLevel="1" x14ac:dyDescent="0.2">
      <c r="A135" s="247">
        <v>114</v>
      </c>
      <c r="B135" s="248" t="s">
        <v>1242</v>
      </c>
      <c r="C135" s="255" t="s">
        <v>1243</v>
      </c>
      <c r="D135" s="249" t="s">
        <v>1208</v>
      </c>
      <c r="E135" s="250">
        <v>138</v>
      </c>
      <c r="F135" s="251"/>
      <c r="G135" s="252">
        <f>ROUND(E135*F135,2)</f>
        <v>0</v>
      </c>
      <c r="H135" s="231"/>
      <c r="I135" s="230">
        <f>ROUND(E135*H135,2)</f>
        <v>0</v>
      </c>
      <c r="J135" s="231"/>
      <c r="K135" s="230">
        <f>ROUND(E135*J135,2)</f>
        <v>0</v>
      </c>
      <c r="L135" s="230">
        <v>21</v>
      </c>
      <c r="M135" s="230">
        <f>G135*(1+L135/100)</f>
        <v>0</v>
      </c>
      <c r="N135" s="229">
        <v>0</v>
      </c>
      <c r="O135" s="229">
        <f>ROUND(E135*N135,2)</f>
        <v>0</v>
      </c>
      <c r="P135" s="229">
        <v>0</v>
      </c>
      <c r="Q135" s="229">
        <f>ROUND(E135*P135,2)</f>
        <v>0</v>
      </c>
      <c r="R135" s="230"/>
      <c r="S135" s="230" t="s">
        <v>279</v>
      </c>
      <c r="T135" s="230" t="s">
        <v>280</v>
      </c>
      <c r="U135" s="230">
        <v>0</v>
      </c>
      <c r="V135" s="230">
        <f>ROUND(E135*U135,2)</f>
        <v>0</v>
      </c>
      <c r="W135" s="230"/>
      <c r="X135" s="230" t="s">
        <v>387</v>
      </c>
      <c r="Y135" s="210"/>
      <c r="Z135" s="210"/>
      <c r="AA135" s="210"/>
      <c r="AB135" s="210"/>
      <c r="AC135" s="210"/>
      <c r="AD135" s="210"/>
      <c r="AE135" s="210"/>
      <c r="AF135" s="210"/>
      <c r="AG135" s="210" t="s">
        <v>388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47">
        <v>115</v>
      </c>
      <c r="B136" s="248" t="s">
        <v>1244</v>
      </c>
      <c r="C136" s="255" t="s">
        <v>1245</v>
      </c>
      <c r="D136" s="249" t="s">
        <v>386</v>
      </c>
      <c r="E136" s="250">
        <v>1</v>
      </c>
      <c r="F136" s="251"/>
      <c r="G136" s="252">
        <f>ROUND(E136*F136,2)</f>
        <v>0</v>
      </c>
      <c r="H136" s="231"/>
      <c r="I136" s="230">
        <f>ROUND(E136*H136,2)</f>
        <v>0</v>
      </c>
      <c r="J136" s="231"/>
      <c r="K136" s="230">
        <f>ROUND(E136*J136,2)</f>
        <v>0</v>
      </c>
      <c r="L136" s="230">
        <v>21</v>
      </c>
      <c r="M136" s="230">
        <f>G136*(1+L136/100)</f>
        <v>0</v>
      </c>
      <c r="N136" s="229">
        <v>0</v>
      </c>
      <c r="O136" s="229">
        <f>ROUND(E136*N136,2)</f>
        <v>0</v>
      </c>
      <c r="P136" s="229">
        <v>0</v>
      </c>
      <c r="Q136" s="229">
        <f>ROUND(E136*P136,2)</f>
        <v>0</v>
      </c>
      <c r="R136" s="230"/>
      <c r="S136" s="230" t="s">
        <v>279</v>
      </c>
      <c r="T136" s="230" t="s">
        <v>280</v>
      </c>
      <c r="U136" s="230">
        <v>0</v>
      </c>
      <c r="V136" s="230">
        <f>ROUND(E136*U136,2)</f>
        <v>0</v>
      </c>
      <c r="W136" s="230"/>
      <c r="X136" s="230" t="s">
        <v>387</v>
      </c>
      <c r="Y136" s="210"/>
      <c r="Z136" s="210"/>
      <c r="AA136" s="210"/>
      <c r="AB136" s="210"/>
      <c r="AC136" s="210"/>
      <c r="AD136" s="210"/>
      <c r="AE136" s="210"/>
      <c r="AF136" s="210"/>
      <c r="AG136" s="210" t="s">
        <v>388</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47">
        <v>116</v>
      </c>
      <c r="B137" s="248" t="s">
        <v>1246</v>
      </c>
      <c r="C137" s="255" t="s">
        <v>1247</v>
      </c>
      <c r="D137" s="249" t="s">
        <v>872</v>
      </c>
      <c r="E137" s="250">
        <v>8</v>
      </c>
      <c r="F137" s="251"/>
      <c r="G137" s="252">
        <f>ROUND(E137*F137,2)</f>
        <v>0</v>
      </c>
      <c r="H137" s="231"/>
      <c r="I137" s="230">
        <f>ROUND(E137*H137,2)</f>
        <v>0</v>
      </c>
      <c r="J137" s="231"/>
      <c r="K137" s="230">
        <f>ROUND(E137*J137,2)</f>
        <v>0</v>
      </c>
      <c r="L137" s="230">
        <v>21</v>
      </c>
      <c r="M137" s="230">
        <f>G137*(1+L137/100)</f>
        <v>0</v>
      </c>
      <c r="N137" s="229">
        <v>0</v>
      </c>
      <c r="O137" s="229">
        <f>ROUND(E137*N137,2)</f>
        <v>0</v>
      </c>
      <c r="P137" s="229">
        <v>0</v>
      </c>
      <c r="Q137" s="229">
        <f>ROUND(E137*P137,2)</f>
        <v>0</v>
      </c>
      <c r="R137" s="230"/>
      <c r="S137" s="230" t="s">
        <v>279</v>
      </c>
      <c r="T137" s="230" t="s">
        <v>280</v>
      </c>
      <c r="U137" s="230">
        <v>0</v>
      </c>
      <c r="V137" s="230">
        <f>ROUND(E137*U137,2)</f>
        <v>0</v>
      </c>
      <c r="W137" s="230"/>
      <c r="X137" s="230" t="s">
        <v>281</v>
      </c>
      <c r="Y137" s="210"/>
      <c r="Z137" s="210"/>
      <c r="AA137" s="210"/>
      <c r="AB137" s="210"/>
      <c r="AC137" s="210"/>
      <c r="AD137" s="210"/>
      <c r="AE137" s="210"/>
      <c r="AF137" s="210"/>
      <c r="AG137" s="210" t="s">
        <v>282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47">
        <v>117</v>
      </c>
      <c r="B138" s="248" t="s">
        <v>1248</v>
      </c>
      <c r="C138" s="255" t="s">
        <v>1249</v>
      </c>
      <c r="D138" s="249" t="s">
        <v>872</v>
      </c>
      <c r="E138" s="250">
        <v>8</v>
      </c>
      <c r="F138" s="251"/>
      <c r="G138" s="252">
        <f>ROUND(E138*F138,2)</f>
        <v>0</v>
      </c>
      <c r="H138" s="231"/>
      <c r="I138" s="230">
        <f>ROUND(E138*H138,2)</f>
        <v>0</v>
      </c>
      <c r="J138" s="231"/>
      <c r="K138" s="230">
        <f>ROUND(E138*J138,2)</f>
        <v>0</v>
      </c>
      <c r="L138" s="230">
        <v>21</v>
      </c>
      <c r="M138" s="230">
        <f>G138*(1+L138/100)</f>
        <v>0</v>
      </c>
      <c r="N138" s="229">
        <v>0</v>
      </c>
      <c r="O138" s="229">
        <f>ROUND(E138*N138,2)</f>
        <v>0</v>
      </c>
      <c r="P138" s="229">
        <v>0</v>
      </c>
      <c r="Q138" s="229">
        <f>ROUND(E138*P138,2)</f>
        <v>0</v>
      </c>
      <c r="R138" s="230"/>
      <c r="S138" s="230" t="s">
        <v>279</v>
      </c>
      <c r="T138" s="230" t="s">
        <v>280</v>
      </c>
      <c r="U138" s="230">
        <v>0</v>
      </c>
      <c r="V138" s="230">
        <f>ROUND(E138*U138,2)</f>
        <v>0</v>
      </c>
      <c r="W138" s="230"/>
      <c r="X138" s="230" t="s">
        <v>281</v>
      </c>
      <c r="Y138" s="210"/>
      <c r="Z138" s="210"/>
      <c r="AA138" s="210"/>
      <c r="AB138" s="210"/>
      <c r="AC138" s="210"/>
      <c r="AD138" s="210"/>
      <c r="AE138" s="210"/>
      <c r="AF138" s="210"/>
      <c r="AG138" s="210" t="s">
        <v>282</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47">
        <v>118</v>
      </c>
      <c r="B139" s="248" t="s">
        <v>1250</v>
      </c>
      <c r="C139" s="255" t="s">
        <v>1251</v>
      </c>
      <c r="D139" s="249" t="s">
        <v>386</v>
      </c>
      <c r="E139" s="250">
        <v>10</v>
      </c>
      <c r="F139" s="251"/>
      <c r="G139" s="252">
        <f>ROUND(E139*F139,2)</f>
        <v>0</v>
      </c>
      <c r="H139" s="231"/>
      <c r="I139" s="230">
        <f>ROUND(E139*H139,2)</f>
        <v>0</v>
      </c>
      <c r="J139" s="231"/>
      <c r="K139" s="230">
        <f>ROUND(E139*J139,2)</f>
        <v>0</v>
      </c>
      <c r="L139" s="230">
        <v>21</v>
      </c>
      <c r="M139" s="230">
        <f>G139*(1+L139/100)</f>
        <v>0</v>
      </c>
      <c r="N139" s="229">
        <v>0</v>
      </c>
      <c r="O139" s="229">
        <f>ROUND(E139*N139,2)</f>
        <v>0</v>
      </c>
      <c r="P139" s="229">
        <v>0</v>
      </c>
      <c r="Q139" s="229">
        <f>ROUND(E139*P139,2)</f>
        <v>0</v>
      </c>
      <c r="R139" s="230"/>
      <c r="S139" s="230" t="s">
        <v>279</v>
      </c>
      <c r="T139" s="230" t="s">
        <v>280</v>
      </c>
      <c r="U139" s="230">
        <v>0</v>
      </c>
      <c r="V139" s="230">
        <f>ROUND(E139*U139,2)</f>
        <v>0</v>
      </c>
      <c r="W139" s="230"/>
      <c r="X139" s="230" t="s">
        <v>387</v>
      </c>
      <c r="Y139" s="210"/>
      <c r="Z139" s="210"/>
      <c r="AA139" s="210"/>
      <c r="AB139" s="210"/>
      <c r="AC139" s="210"/>
      <c r="AD139" s="210"/>
      <c r="AE139" s="210"/>
      <c r="AF139" s="210"/>
      <c r="AG139" s="210" t="s">
        <v>388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1" x14ac:dyDescent="0.2">
      <c r="A140" s="247">
        <v>119</v>
      </c>
      <c r="B140" s="248" t="s">
        <v>1252</v>
      </c>
      <c r="C140" s="255" t="s">
        <v>1253</v>
      </c>
      <c r="D140" s="249" t="s">
        <v>364</v>
      </c>
      <c r="E140" s="250">
        <v>5</v>
      </c>
      <c r="F140" s="251"/>
      <c r="G140" s="252">
        <f>ROUND(E140*F140,2)</f>
        <v>0</v>
      </c>
      <c r="H140" s="231"/>
      <c r="I140" s="230">
        <f>ROUND(E140*H140,2)</f>
        <v>0</v>
      </c>
      <c r="J140" s="231"/>
      <c r="K140" s="230">
        <f>ROUND(E140*J140,2)</f>
        <v>0</v>
      </c>
      <c r="L140" s="230">
        <v>21</v>
      </c>
      <c r="M140" s="230">
        <f>G140*(1+L140/100)</f>
        <v>0</v>
      </c>
      <c r="N140" s="229">
        <v>0</v>
      </c>
      <c r="O140" s="229">
        <f>ROUND(E140*N140,2)</f>
        <v>0</v>
      </c>
      <c r="P140" s="229">
        <v>0</v>
      </c>
      <c r="Q140" s="229">
        <f>ROUND(E140*P140,2)</f>
        <v>0</v>
      </c>
      <c r="R140" s="230"/>
      <c r="S140" s="230" t="s">
        <v>279</v>
      </c>
      <c r="T140" s="230" t="s">
        <v>280</v>
      </c>
      <c r="U140" s="230">
        <v>0</v>
      </c>
      <c r="V140" s="230">
        <f>ROUND(E140*U140,2)</f>
        <v>0</v>
      </c>
      <c r="W140" s="230"/>
      <c r="X140" s="230" t="s">
        <v>387</v>
      </c>
      <c r="Y140" s="210"/>
      <c r="Z140" s="210"/>
      <c r="AA140" s="210"/>
      <c r="AB140" s="210"/>
      <c r="AC140" s="210"/>
      <c r="AD140" s="210"/>
      <c r="AE140" s="210"/>
      <c r="AF140" s="210"/>
      <c r="AG140" s="210" t="s">
        <v>388</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x14ac:dyDescent="0.2">
      <c r="A141" s="234" t="s">
        <v>274</v>
      </c>
      <c r="B141" s="235" t="s">
        <v>183</v>
      </c>
      <c r="C141" s="254" t="s">
        <v>184</v>
      </c>
      <c r="D141" s="236"/>
      <c r="E141" s="237"/>
      <c r="F141" s="238"/>
      <c r="G141" s="239">
        <f>SUMIF(AG142:AG145,"&lt;&gt;NOR",G142:G145)</f>
        <v>0</v>
      </c>
      <c r="H141" s="233"/>
      <c r="I141" s="233">
        <f>SUM(I142:I145)</f>
        <v>0</v>
      </c>
      <c r="J141" s="233"/>
      <c r="K141" s="233">
        <f>SUM(K142:K145)</f>
        <v>0</v>
      </c>
      <c r="L141" s="233"/>
      <c r="M141" s="233">
        <f>SUM(M142:M145)</f>
        <v>0</v>
      </c>
      <c r="N141" s="232"/>
      <c r="O141" s="232">
        <f>SUM(O142:O145)</f>
        <v>0</v>
      </c>
      <c r="P141" s="232"/>
      <c r="Q141" s="232">
        <f>SUM(Q142:Q145)</f>
        <v>0</v>
      </c>
      <c r="R141" s="233"/>
      <c r="S141" s="233"/>
      <c r="T141" s="233"/>
      <c r="U141" s="233"/>
      <c r="V141" s="233">
        <f>SUM(V142:V145)</f>
        <v>0</v>
      </c>
      <c r="W141" s="233"/>
      <c r="X141" s="233"/>
      <c r="AG141" t="s">
        <v>275</v>
      </c>
    </row>
    <row r="142" spans="1:60" outlineLevel="1" x14ac:dyDescent="0.2">
      <c r="A142" s="247">
        <v>120</v>
      </c>
      <c r="B142" s="248" t="s">
        <v>1254</v>
      </c>
      <c r="C142" s="255" t="s">
        <v>1255</v>
      </c>
      <c r="D142" s="249" t="s">
        <v>386</v>
      </c>
      <c r="E142" s="250">
        <v>1</v>
      </c>
      <c r="F142" s="251"/>
      <c r="G142" s="252">
        <f>ROUND(E142*F142,2)</f>
        <v>0</v>
      </c>
      <c r="H142" s="231"/>
      <c r="I142" s="230">
        <f>ROUND(E142*H142,2)</f>
        <v>0</v>
      </c>
      <c r="J142" s="231"/>
      <c r="K142" s="230">
        <f>ROUND(E142*J142,2)</f>
        <v>0</v>
      </c>
      <c r="L142" s="230">
        <v>21</v>
      </c>
      <c r="M142" s="230">
        <f>G142*(1+L142/100)</f>
        <v>0</v>
      </c>
      <c r="N142" s="229">
        <v>0</v>
      </c>
      <c r="O142" s="229">
        <f>ROUND(E142*N142,2)</f>
        <v>0</v>
      </c>
      <c r="P142" s="229">
        <v>0</v>
      </c>
      <c r="Q142" s="229">
        <f>ROUND(E142*P142,2)</f>
        <v>0</v>
      </c>
      <c r="R142" s="230"/>
      <c r="S142" s="230" t="s">
        <v>279</v>
      </c>
      <c r="T142" s="230" t="s">
        <v>280</v>
      </c>
      <c r="U142" s="230">
        <v>0</v>
      </c>
      <c r="V142" s="230">
        <f>ROUND(E142*U142,2)</f>
        <v>0</v>
      </c>
      <c r="W142" s="230"/>
      <c r="X142" s="230" t="s">
        <v>387</v>
      </c>
      <c r="Y142" s="210"/>
      <c r="Z142" s="210"/>
      <c r="AA142" s="210"/>
      <c r="AB142" s="210"/>
      <c r="AC142" s="210"/>
      <c r="AD142" s="210"/>
      <c r="AE142" s="210"/>
      <c r="AF142" s="210"/>
      <c r="AG142" s="210" t="s">
        <v>388</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47">
        <v>121</v>
      </c>
      <c r="B143" s="248" t="s">
        <v>1256</v>
      </c>
      <c r="C143" s="255" t="s">
        <v>1257</v>
      </c>
      <c r="D143" s="249" t="s">
        <v>386</v>
      </c>
      <c r="E143" s="250">
        <v>1</v>
      </c>
      <c r="F143" s="251"/>
      <c r="G143" s="252">
        <f>ROUND(E143*F143,2)</f>
        <v>0</v>
      </c>
      <c r="H143" s="231"/>
      <c r="I143" s="230">
        <f>ROUND(E143*H143,2)</f>
        <v>0</v>
      </c>
      <c r="J143" s="231"/>
      <c r="K143" s="230">
        <f>ROUND(E143*J143,2)</f>
        <v>0</v>
      </c>
      <c r="L143" s="230">
        <v>21</v>
      </c>
      <c r="M143" s="230">
        <f>G143*(1+L143/100)</f>
        <v>0</v>
      </c>
      <c r="N143" s="229">
        <v>0</v>
      </c>
      <c r="O143" s="229">
        <f>ROUND(E143*N143,2)</f>
        <v>0</v>
      </c>
      <c r="P143" s="229">
        <v>0</v>
      </c>
      <c r="Q143" s="229">
        <f>ROUND(E143*P143,2)</f>
        <v>0</v>
      </c>
      <c r="R143" s="230"/>
      <c r="S143" s="230" t="s">
        <v>279</v>
      </c>
      <c r="T143" s="230" t="s">
        <v>280</v>
      </c>
      <c r="U143" s="230">
        <v>0</v>
      </c>
      <c r="V143" s="230">
        <f>ROUND(E143*U143,2)</f>
        <v>0</v>
      </c>
      <c r="W143" s="230"/>
      <c r="X143" s="230" t="s">
        <v>387</v>
      </c>
      <c r="Y143" s="210"/>
      <c r="Z143" s="210"/>
      <c r="AA143" s="210"/>
      <c r="AB143" s="210"/>
      <c r="AC143" s="210"/>
      <c r="AD143" s="210"/>
      <c r="AE143" s="210"/>
      <c r="AF143" s="210"/>
      <c r="AG143" s="210" t="s">
        <v>388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47">
        <v>122</v>
      </c>
      <c r="B144" s="248" t="s">
        <v>1211</v>
      </c>
      <c r="C144" s="255" t="s">
        <v>1258</v>
      </c>
      <c r="D144" s="249" t="s">
        <v>386</v>
      </c>
      <c r="E144" s="250">
        <v>1</v>
      </c>
      <c r="F144" s="251"/>
      <c r="G144" s="252">
        <f>ROUND(E144*F144,2)</f>
        <v>0</v>
      </c>
      <c r="H144" s="231"/>
      <c r="I144" s="230">
        <f>ROUND(E144*H144,2)</f>
        <v>0</v>
      </c>
      <c r="J144" s="231"/>
      <c r="K144" s="230">
        <f>ROUND(E144*J144,2)</f>
        <v>0</v>
      </c>
      <c r="L144" s="230">
        <v>21</v>
      </c>
      <c r="M144" s="230">
        <f>G144*(1+L144/100)</f>
        <v>0</v>
      </c>
      <c r="N144" s="229">
        <v>0</v>
      </c>
      <c r="O144" s="229">
        <f>ROUND(E144*N144,2)</f>
        <v>0</v>
      </c>
      <c r="P144" s="229">
        <v>0</v>
      </c>
      <c r="Q144" s="229">
        <f>ROUND(E144*P144,2)</f>
        <v>0</v>
      </c>
      <c r="R144" s="230"/>
      <c r="S144" s="230" t="s">
        <v>279</v>
      </c>
      <c r="T144" s="230" t="s">
        <v>280</v>
      </c>
      <c r="U144" s="230">
        <v>0</v>
      </c>
      <c r="V144" s="230">
        <f>ROUND(E144*U144,2)</f>
        <v>0</v>
      </c>
      <c r="W144" s="230"/>
      <c r="X144" s="230" t="s">
        <v>387</v>
      </c>
      <c r="Y144" s="210"/>
      <c r="Z144" s="210"/>
      <c r="AA144" s="210"/>
      <c r="AB144" s="210"/>
      <c r="AC144" s="210"/>
      <c r="AD144" s="210"/>
      <c r="AE144" s="210"/>
      <c r="AF144" s="210"/>
      <c r="AG144" s="210" t="s">
        <v>388</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41">
        <v>123</v>
      </c>
      <c r="B145" s="242" t="s">
        <v>1259</v>
      </c>
      <c r="C145" s="256" t="s">
        <v>1260</v>
      </c>
      <c r="D145" s="243" t="s">
        <v>386</v>
      </c>
      <c r="E145" s="244">
        <v>1</v>
      </c>
      <c r="F145" s="245"/>
      <c r="G145" s="246">
        <f>ROUND(E145*F145,2)</f>
        <v>0</v>
      </c>
      <c r="H145" s="231"/>
      <c r="I145" s="230">
        <f>ROUND(E145*H145,2)</f>
        <v>0</v>
      </c>
      <c r="J145" s="231"/>
      <c r="K145" s="230">
        <f>ROUND(E145*J145,2)</f>
        <v>0</v>
      </c>
      <c r="L145" s="230">
        <v>21</v>
      </c>
      <c r="M145" s="230">
        <f>G145*(1+L145/100)</f>
        <v>0</v>
      </c>
      <c r="N145" s="229">
        <v>0</v>
      </c>
      <c r="O145" s="229">
        <f>ROUND(E145*N145,2)</f>
        <v>0</v>
      </c>
      <c r="P145" s="229">
        <v>0</v>
      </c>
      <c r="Q145" s="229">
        <f>ROUND(E145*P145,2)</f>
        <v>0</v>
      </c>
      <c r="R145" s="230"/>
      <c r="S145" s="230" t="s">
        <v>279</v>
      </c>
      <c r="T145" s="230" t="s">
        <v>280</v>
      </c>
      <c r="U145" s="230">
        <v>0</v>
      </c>
      <c r="V145" s="230">
        <f>ROUND(E145*U145,2)</f>
        <v>0</v>
      </c>
      <c r="W145" s="230"/>
      <c r="X145" s="230" t="s">
        <v>387</v>
      </c>
      <c r="Y145" s="210"/>
      <c r="Z145" s="210"/>
      <c r="AA145" s="210"/>
      <c r="AB145" s="210"/>
      <c r="AC145" s="210"/>
      <c r="AD145" s="210"/>
      <c r="AE145" s="210"/>
      <c r="AF145" s="210"/>
      <c r="AG145" s="210" t="s">
        <v>388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x14ac:dyDescent="0.2">
      <c r="A146" s="3"/>
      <c r="B146" s="4"/>
      <c r="C146" s="258"/>
      <c r="D146" s="6"/>
      <c r="E146" s="3"/>
      <c r="F146" s="3"/>
      <c r="G146" s="3"/>
      <c r="H146" s="3"/>
      <c r="I146" s="3"/>
      <c r="J146" s="3"/>
      <c r="K146" s="3"/>
      <c r="L146" s="3"/>
      <c r="M146" s="3"/>
      <c r="N146" s="3"/>
      <c r="O146" s="3"/>
      <c r="P146" s="3"/>
      <c r="Q146" s="3"/>
      <c r="R146" s="3"/>
      <c r="S146" s="3"/>
      <c r="T146" s="3"/>
      <c r="U146" s="3"/>
      <c r="V146" s="3"/>
      <c r="W146" s="3"/>
      <c r="X146" s="3"/>
      <c r="AE146">
        <v>15</v>
      </c>
      <c r="AF146">
        <v>21</v>
      </c>
      <c r="AG146" t="s">
        <v>261</v>
      </c>
    </row>
    <row r="147" spans="1:60" x14ac:dyDescent="0.2">
      <c r="A147" s="213"/>
      <c r="B147" s="214" t="s">
        <v>31</v>
      </c>
      <c r="C147" s="259"/>
      <c r="D147" s="215"/>
      <c r="E147" s="216"/>
      <c r="F147" s="216"/>
      <c r="G147" s="240">
        <f>G8+G15+G31+G33+G36+G69+G113+G117+G120+G127+G130+G134+G141</f>
        <v>0</v>
      </c>
      <c r="H147" s="3"/>
      <c r="I147" s="3"/>
      <c r="J147" s="3"/>
      <c r="K147" s="3"/>
      <c r="L147" s="3"/>
      <c r="M147" s="3"/>
      <c r="N147" s="3"/>
      <c r="O147" s="3"/>
      <c r="P147" s="3"/>
      <c r="Q147" s="3"/>
      <c r="R147" s="3"/>
      <c r="S147" s="3"/>
      <c r="T147" s="3"/>
      <c r="U147" s="3"/>
      <c r="V147" s="3"/>
      <c r="W147" s="3"/>
      <c r="X147" s="3"/>
      <c r="AE147">
        <f>SUMIF(L7:L145,AE146,G7:G145)</f>
        <v>0</v>
      </c>
      <c r="AF147">
        <f>SUMIF(L7:L145,AF146,G7:G145)</f>
        <v>0</v>
      </c>
      <c r="AG147" t="s">
        <v>380</v>
      </c>
    </row>
    <row r="148" spans="1:60" x14ac:dyDescent="0.2">
      <c r="A148" s="3"/>
      <c r="B148" s="4"/>
      <c r="C148" s="258"/>
      <c r="D148" s="6"/>
      <c r="E148" s="3"/>
      <c r="F148" s="3"/>
      <c r="G148" s="3"/>
      <c r="H148" s="3"/>
      <c r="I148" s="3"/>
      <c r="J148" s="3"/>
      <c r="K148" s="3"/>
      <c r="L148" s="3"/>
      <c r="M148" s="3"/>
      <c r="N148" s="3"/>
      <c r="O148" s="3"/>
      <c r="P148" s="3"/>
      <c r="Q148" s="3"/>
      <c r="R148" s="3"/>
      <c r="S148" s="3"/>
      <c r="T148" s="3"/>
      <c r="U148" s="3"/>
      <c r="V148" s="3"/>
      <c r="W148" s="3"/>
      <c r="X148" s="3"/>
    </row>
    <row r="149" spans="1:60" x14ac:dyDescent="0.2">
      <c r="A149" s="3"/>
      <c r="B149" s="4"/>
      <c r="C149" s="258"/>
      <c r="D149" s="6"/>
      <c r="E149" s="3"/>
      <c r="F149" s="3"/>
      <c r="G149" s="3"/>
      <c r="H149" s="3"/>
      <c r="I149" s="3"/>
      <c r="J149" s="3"/>
      <c r="K149" s="3"/>
      <c r="L149" s="3"/>
      <c r="M149" s="3"/>
      <c r="N149" s="3"/>
      <c r="O149" s="3"/>
      <c r="P149" s="3"/>
      <c r="Q149" s="3"/>
      <c r="R149" s="3"/>
      <c r="S149" s="3"/>
      <c r="T149" s="3"/>
      <c r="U149" s="3"/>
      <c r="V149" s="3"/>
      <c r="W149" s="3"/>
      <c r="X149" s="3"/>
    </row>
    <row r="150" spans="1:60" x14ac:dyDescent="0.2">
      <c r="A150" s="217" t="s">
        <v>381</v>
      </c>
      <c r="B150" s="217"/>
      <c r="C150" s="260"/>
      <c r="D150" s="6"/>
      <c r="E150" s="3"/>
      <c r="F150" s="3"/>
      <c r="G150" s="3"/>
      <c r="H150" s="3"/>
      <c r="I150" s="3"/>
      <c r="J150" s="3"/>
      <c r="K150" s="3"/>
      <c r="L150" s="3"/>
      <c r="M150" s="3"/>
      <c r="N150" s="3"/>
      <c r="O150" s="3"/>
      <c r="P150" s="3"/>
      <c r="Q150" s="3"/>
      <c r="R150" s="3"/>
      <c r="S150" s="3"/>
      <c r="T150" s="3"/>
      <c r="U150" s="3"/>
      <c r="V150" s="3"/>
      <c r="W150" s="3"/>
      <c r="X150" s="3"/>
    </row>
    <row r="151" spans="1:60" x14ac:dyDescent="0.2">
      <c r="A151" s="218"/>
      <c r="B151" s="219"/>
      <c r="C151" s="261"/>
      <c r="D151" s="219"/>
      <c r="E151" s="219"/>
      <c r="F151" s="219"/>
      <c r="G151" s="220"/>
      <c r="H151" s="3"/>
      <c r="I151" s="3"/>
      <c r="J151" s="3"/>
      <c r="K151" s="3"/>
      <c r="L151" s="3"/>
      <c r="M151" s="3"/>
      <c r="N151" s="3"/>
      <c r="O151" s="3"/>
      <c r="P151" s="3"/>
      <c r="Q151" s="3"/>
      <c r="R151" s="3"/>
      <c r="S151" s="3"/>
      <c r="T151" s="3"/>
      <c r="U151" s="3"/>
      <c r="V151" s="3"/>
      <c r="W151" s="3"/>
      <c r="X151" s="3"/>
      <c r="AG151" t="s">
        <v>382</v>
      </c>
    </row>
    <row r="152" spans="1:60" x14ac:dyDescent="0.2">
      <c r="A152" s="221"/>
      <c r="B152" s="222"/>
      <c r="C152" s="262"/>
      <c r="D152" s="222"/>
      <c r="E152" s="222"/>
      <c r="F152" s="222"/>
      <c r="G152" s="223"/>
      <c r="H152" s="3"/>
      <c r="I152" s="3"/>
      <c r="J152" s="3"/>
      <c r="K152" s="3"/>
      <c r="L152" s="3"/>
      <c r="M152" s="3"/>
      <c r="N152" s="3"/>
      <c r="O152" s="3"/>
      <c r="P152" s="3"/>
      <c r="Q152" s="3"/>
      <c r="R152" s="3"/>
      <c r="S152" s="3"/>
      <c r="T152" s="3"/>
      <c r="U152" s="3"/>
      <c r="V152" s="3"/>
      <c r="W152" s="3"/>
      <c r="X152" s="3"/>
    </row>
    <row r="153" spans="1:60" x14ac:dyDescent="0.2">
      <c r="A153" s="221"/>
      <c r="B153" s="222"/>
      <c r="C153" s="262"/>
      <c r="D153" s="222"/>
      <c r="E153" s="222"/>
      <c r="F153" s="222"/>
      <c r="G153" s="223"/>
      <c r="H153" s="3"/>
      <c r="I153" s="3"/>
      <c r="J153" s="3"/>
      <c r="K153" s="3"/>
      <c r="L153" s="3"/>
      <c r="M153" s="3"/>
      <c r="N153" s="3"/>
      <c r="O153" s="3"/>
      <c r="P153" s="3"/>
      <c r="Q153" s="3"/>
      <c r="R153" s="3"/>
      <c r="S153" s="3"/>
      <c r="T153" s="3"/>
      <c r="U153" s="3"/>
      <c r="V153" s="3"/>
      <c r="W153" s="3"/>
      <c r="X153" s="3"/>
    </row>
    <row r="154" spans="1:60" x14ac:dyDescent="0.2">
      <c r="A154" s="221"/>
      <c r="B154" s="222"/>
      <c r="C154" s="262"/>
      <c r="D154" s="222"/>
      <c r="E154" s="222"/>
      <c r="F154" s="222"/>
      <c r="G154" s="223"/>
      <c r="H154" s="3"/>
      <c r="I154" s="3"/>
      <c r="J154" s="3"/>
      <c r="K154" s="3"/>
      <c r="L154" s="3"/>
      <c r="M154" s="3"/>
      <c r="N154" s="3"/>
      <c r="O154" s="3"/>
      <c r="P154" s="3"/>
      <c r="Q154" s="3"/>
      <c r="R154" s="3"/>
      <c r="S154" s="3"/>
      <c r="T154" s="3"/>
      <c r="U154" s="3"/>
      <c r="V154" s="3"/>
      <c r="W154" s="3"/>
      <c r="X154" s="3"/>
    </row>
    <row r="155" spans="1:60" x14ac:dyDescent="0.2">
      <c r="A155" s="224"/>
      <c r="B155" s="225"/>
      <c r="C155" s="263"/>
      <c r="D155" s="225"/>
      <c r="E155" s="225"/>
      <c r="F155" s="225"/>
      <c r="G155" s="226"/>
      <c r="H155" s="3"/>
      <c r="I155" s="3"/>
      <c r="J155" s="3"/>
      <c r="K155" s="3"/>
      <c r="L155" s="3"/>
      <c r="M155" s="3"/>
      <c r="N155" s="3"/>
      <c r="O155" s="3"/>
      <c r="P155" s="3"/>
      <c r="Q155" s="3"/>
      <c r="R155" s="3"/>
      <c r="S155" s="3"/>
      <c r="T155" s="3"/>
      <c r="U155" s="3"/>
      <c r="V155" s="3"/>
      <c r="W155" s="3"/>
      <c r="X155" s="3"/>
    </row>
    <row r="156" spans="1:60" x14ac:dyDescent="0.2">
      <c r="A156" s="3"/>
      <c r="B156" s="4"/>
      <c r="C156" s="258"/>
      <c r="D156" s="6"/>
      <c r="E156" s="3"/>
      <c r="F156" s="3"/>
      <c r="G156" s="3"/>
      <c r="H156" s="3"/>
      <c r="I156" s="3"/>
      <c r="J156" s="3"/>
      <c r="K156" s="3"/>
      <c r="L156" s="3"/>
      <c r="M156" s="3"/>
      <c r="N156" s="3"/>
      <c r="O156" s="3"/>
      <c r="P156" s="3"/>
      <c r="Q156" s="3"/>
      <c r="R156" s="3"/>
      <c r="S156" s="3"/>
      <c r="T156" s="3"/>
      <c r="U156" s="3"/>
      <c r="V156" s="3"/>
      <c r="W156" s="3"/>
      <c r="X156" s="3"/>
    </row>
    <row r="157" spans="1:60" x14ac:dyDescent="0.2">
      <c r="C157" s="264"/>
      <c r="D157" s="10"/>
      <c r="AG157" t="s">
        <v>383</v>
      </c>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8">
    <mergeCell ref="A1:G1"/>
    <mergeCell ref="C2:G2"/>
    <mergeCell ref="C3:G3"/>
    <mergeCell ref="C4:G4"/>
    <mergeCell ref="A150:C150"/>
    <mergeCell ref="A151:G155"/>
    <mergeCell ref="C25:G25"/>
    <mergeCell ref="C35:G3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3C11-1D91-4558-9B2F-6ECE1FFC410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48</v>
      </c>
      <c r="C4" s="202" t="s">
        <v>49</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165</v>
      </c>
      <c r="C8" s="254" t="s">
        <v>166</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22.5" outlineLevel="1" x14ac:dyDescent="0.2">
      <c r="A9" s="247">
        <v>1</v>
      </c>
      <c r="B9" s="248" t="s">
        <v>276</v>
      </c>
      <c r="C9" s="255" t="s">
        <v>277</v>
      </c>
      <c r="D9" s="249" t="s">
        <v>278</v>
      </c>
      <c r="E9" s="250">
        <v>2.63625</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282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167</v>
      </c>
      <c r="C10" s="254" t="s">
        <v>168</v>
      </c>
      <c r="D10" s="236"/>
      <c r="E10" s="237"/>
      <c r="F10" s="238"/>
      <c r="G10" s="239">
        <f>SUMIF(AG11:AG16,"&lt;&gt;NOR",G11:G16)</f>
        <v>0</v>
      </c>
      <c r="H10" s="233"/>
      <c r="I10" s="233">
        <f>SUM(I11:I16)</f>
        <v>0</v>
      </c>
      <c r="J10" s="233"/>
      <c r="K10" s="233">
        <f>SUM(K11:K16)</f>
        <v>0</v>
      </c>
      <c r="L10" s="233"/>
      <c r="M10" s="233">
        <f>SUM(M11:M16)</f>
        <v>0</v>
      </c>
      <c r="N10" s="232"/>
      <c r="O10" s="232">
        <f>SUM(O11:O16)</f>
        <v>0</v>
      </c>
      <c r="P10" s="232"/>
      <c r="Q10" s="232">
        <f>SUM(Q11:Q16)</f>
        <v>0</v>
      </c>
      <c r="R10" s="233"/>
      <c r="S10" s="233"/>
      <c r="T10" s="233"/>
      <c r="U10" s="233"/>
      <c r="V10" s="233">
        <f>SUM(V11:V16)</f>
        <v>0</v>
      </c>
      <c r="W10" s="233"/>
      <c r="X10" s="233"/>
      <c r="AG10" t="s">
        <v>275</v>
      </c>
    </row>
    <row r="11" spans="1:60" outlineLevel="1" x14ac:dyDescent="0.2">
      <c r="A11" s="247">
        <v>2</v>
      </c>
      <c r="B11" s="248" t="s">
        <v>283</v>
      </c>
      <c r="C11" s="255" t="s">
        <v>284</v>
      </c>
      <c r="D11" s="249" t="s">
        <v>278</v>
      </c>
      <c r="E11" s="250">
        <v>2.63625</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282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285</v>
      </c>
      <c r="C12" s="255" t="s">
        <v>286</v>
      </c>
      <c r="D12" s="249" t="s">
        <v>278</v>
      </c>
      <c r="E12" s="250">
        <v>2.63625</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282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287</v>
      </c>
      <c r="C13" s="255" t="s">
        <v>288</v>
      </c>
      <c r="D13" s="249" t="s">
        <v>278</v>
      </c>
      <c r="E13" s="250">
        <v>2.63625</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7">
        <v>5</v>
      </c>
      <c r="B14" s="248" t="s">
        <v>289</v>
      </c>
      <c r="C14" s="255" t="s">
        <v>290</v>
      </c>
      <c r="D14" s="249" t="s">
        <v>278</v>
      </c>
      <c r="E14" s="250">
        <v>2.63625</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281</v>
      </c>
      <c r="Y14" s="210"/>
      <c r="Z14" s="210"/>
      <c r="AA14" s="210"/>
      <c r="AB14" s="210"/>
      <c r="AC14" s="210"/>
      <c r="AD14" s="210"/>
      <c r="AE14" s="210"/>
      <c r="AF14" s="210"/>
      <c r="AG14" s="210" t="s">
        <v>282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1">
        <v>6</v>
      </c>
      <c r="B15" s="242" t="s">
        <v>291</v>
      </c>
      <c r="C15" s="256" t="s">
        <v>292</v>
      </c>
      <c r="D15" s="243" t="s">
        <v>278</v>
      </c>
      <c r="E15" s="244">
        <v>26.362500000000001</v>
      </c>
      <c r="F15" s="245"/>
      <c r="G15" s="246">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281</v>
      </c>
      <c r="Y15" s="210"/>
      <c r="Z15" s="210"/>
      <c r="AA15" s="210"/>
      <c r="AB15" s="210"/>
      <c r="AC15" s="210"/>
      <c r="AD15" s="210"/>
      <c r="AE15" s="210"/>
      <c r="AF15" s="210"/>
      <c r="AG15" s="210" t="s">
        <v>282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27"/>
      <c r="B16" s="228"/>
      <c r="C16" s="257" t="s">
        <v>293</v>
      </c>
      <c r="D16" s="253"/>
      <c r="E16" s="253"/>
      <c r="F16" s="253"/>
      <c r="G16" s="253"/>
      <c r="H16" s="230"/>
      <c r="I16" s="230"/>
      <c r="J16" s="230"/>
      <c r="K16" s="230"/>
      <c r="L16" s="230"/>
      <c r="M16" s="230"/>
      <c r="N16" s="229"/>
      <c r="O16" s="229"/>
      <c r="P16" s="229"/>
      <c r="Q16" s="229"/>
      <c r="R16" s="230"/>
      <c r="S16" s="230"/>
      <c r="T16" s="230"/>
      <c r="U16" s="230"/>
      <c r="V16" s="230"/>
      <c r="W16" s="230"/>
      <c r="X16" s="230"/>
      <c r="Y16" s="210"/>
      <c r="Z16" s="210"/>
      <c r="AA16" s="210"/>
      <c r="AB16" s="210"/>
      <c r="AC16" s="210"/>
      <c r="AD16" s="210"/>
      <c r="AE16" s="210"/>
      <c r="AF16" s="210"/>
      <c r="AG16" s="210" t="s">
        <v>294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34" t="s">
        <v>274</v>
      </c>
      <c r="B17" s="235" t="s">
        <v>185</v>
      </c>
      <c r="C17" s="254" t="s">
        <v>186</v>
      </c>
      <c r="D17" s="236"/>
      <c r="E17" s="237"/>
      <c r="F17" s="238"/>
      <c r="G17" s="239">
        <f>SUMIF(AG18:AG24,"&lt;&gt;NOR",G18:G24)</f>
        <v>0</v>
      </c>
      <c r="H17" s="233"/>
      <c r="I17" s="233">
        <f>SUM(I18:I24)</f>
        <v>0</v>
      </c>
      <c r="J17" s="233"/>
      <c r="K17" s="233">
        <f>SUM(K18:K24)</f>
        <v>0</v>
      </c>
      <c r="L17" s="233"/>
      <c r="M17" s="233">
        <f>SUM(M18:M24)</f>
        <v>0</v>
      </c>
      <c r="N17" s="232"/>
      <c r="O17" s="232">
        <f>SUM(O18:O24)</f>
        <v>0</v>
      </c>
      <c r="P17" s="232"/>
      <c r="Q17" s="232">
        <f>SUM(Q18:Q24)</f>
        <v>0</v>
      </c>
      <c r="R17" s="233"/>
      <c r="S17" s="233"/>
      <c r="T17" s="233"/>
      <c r="U17" s="233"/>
      <c r="V17" s="233">
        <f>SUM(V18:V24)</f>
        <v>0</v>
      </c>
      <c r="W17" s="233"/>
      <c r="X17" s="233"/>
      <c r="AG17" t="s">
        <v>275</v>
      </c>
    </row>
    <row r="18" spans="1:60" ht="22.5" outlineLevel="1" x14ac:dyDescent="0.2">
      <c r="A18" s="247">
        <v>7</v>
      </c>
      <c r="B18" s="248" t="s">
        <v>295</v>
      </c>
      <c r="C18" s="255" t="s">
        <v>296</v>
      </c>
      <c r="D18" s="249" t="s">
        <v>278</v>
      </c>
      <c r="E18" s="250">
        <v>1.58175</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1">
        <v>8</v>
      </c>
      <c r="B19" s="242" t="s">
        <v>297</v>
      </c>
      <c r="C19" s="256" t="s">
        <v>298</v>
      </c>
      <c r="D19" s="243" t="s">
        <v>278</v>
      </c>
      <c r="E19" s="244">
        <v>0.52725</v>
      </c>
      <c r="F19" s="245"/>
      <c r="G19" s="246">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27"/>
      <c r="B20" s="228"/>
      <c r="C20" s="257" t="s">
        <v>299</v>
      </c>
      <c r="D20" s="253"/>
      <c r="E20" s="253"/>
      <c r="F20" s="253"/>
      <c r="G20" s="253"/>
      <c r="H20" s="230"/>
      <c r="I20" s="230"/>
      <c r="J20" s="230"/>
      <c r="K20" s="230"/>
      <c r="L20" s="230"/>
      <c r="M20" s="230"/>
      <c r="N20" s="229"/>
      <c r="O20" s="229"/>
      <c r="P20" s="229"/>
      <c r="Q20" s="229"/>
      <c r="R20" s="230"/>
      <c r="S20" s="230"/>
      <c r="T20" s="230"/>
      <c r="U20" s="230"/>
      <c r="V20" s="230"/>
      <c r="W20" s="230"/>
      <c r="X20" s="230"/>
      <c r="Y20" s="210"/>
      <c r="Z20" s="210"/>
      <c r="AA20" s="210"/>
      <c r="AB20" s="210"/>
      <c r="AC20" s="210"/>
      <c r="AD20" s="210"/>
      <c r="AE20" s="210"/>
      <c r="AF20" s="210"/>
      <c r="AG20" s="210" t="s">
        <v>294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9</v>
      </c>
      <c r="B21" s="248" t="s">
        <v>300</v>
      </c>
      <c r="C21" s="255" t="s">
        <v>301</v>
      </c>
      <c r="D21" s="249" t="s">
        <v>278</v>
      </c>
      <c r="E21" s="250">
        <v>2.109</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10</v>
      </c>
      <c r="B22" s="248" t="s">
        <v>302</v>
      </c>
      <c r="C22" s="255" t="s">
        <v>303</v>
      </c>
      <c r="D22" s="249" t="s">
        <v>304</v>
      </c>
      <c r="E22" s="250">
        <v>0.2109</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1">
        <v>11</v>
      </c>
      <c r="B23" s="242" t="s">
        <v>305</v>
      </c>
      <c r="C23" s="256" t="s">
        <v>306</v>
      </c>
      <c r="D23" s="243" t="s">
        <v>307</v>
      </c>
      <c r="E23" s="244">
        <v>3.76</v>
      </c>
      <c r="F23" s="245"/>
      <c r="G23" s="246">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27"/>
      <c r="B24" s="228"/>
      <c r="C24" s="257" t="s">
        <v>308</v>
      </c>
      <c r="D24" s="253"/>
      <c r="E24" s="253"/>
      <c r="F24" s="253"/>
      <c r="G24" s="253"/>
      <c r="H24" s="230"/>
      <c r="I24" s="230"/>
      <c r="J24" s="230"/>
      <c r="K24" s="230"/>
      <c r="L24" s="230"/>
      <c r="M24" s="230"/>
      <c r="N24" s="229"/>
      <c r="O24" s="229"/>
      <c r="P24" s="229"/>
      <c r="Q24" s="229"/>
      <c r="R24" s="230"/>
      <c r="S24" s="230"/>
      <c r="T24" s="230"/>
      <c r="U24" s="230"/>
      <c r="V24" s="230"/>
      <c r="W24" s="230"/>
      <c r="X24" s="230"/>
      <c r="Y24" s="210"/>
      <c r="Z24" s="210"/>
      <c r="AA24" s="210"/>
      <c r="AB24" s="210"/>
      <c r="AC24" s="210"/>
      <c r="AD24" s="210"/>
      <c r="AE24" s="210"/>
      <c r="AF24" s="210"/>
      <c r="AG24" s="210" t="s">
        <v>294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34" t="s">
        <v>274</v>
      </c>
      <c r="B25" s="235" t="s">
        <v>189</v>
      </c>
      <c r="C25" s="254" t="s">
        <v>190</v>
      </c>
      <c r="D25" s="236"/>
      <c r="E25" s="237"/>
      <c r="F25" s="238"/>
      <c r="G25" s="239">
        <f>SUMIF(AG26:AG33,"&lt;&gt;NOR",G26:G33)</f>
        <v>0</v>
      </c>
      <c r="H25" s="233"/>
      <c r="I25" s="233">
        <f>SUM(I26:I33)</f>
        <v>0</v>
      </c>
      <c r="J25" s="233"/>
      <c r="K25" s="233">
        <f>SUM(K26:K33)</f>
        <v>0</v>
      </c>
      <c r="L25" s="233"/>
      <c r="M25" s="233">
        <f>SUM(M26:M33)</f>
        <v>0</v>
      </c>
      <c r="N25" s="232"/>
      <c r="O25" s="232">
        <f>SUM(O26:O33)</f>
        <v>0</v>
      </c>
      <c r="P25" s="232"/>
      <c r="Q25" s="232">
        <f>SUM(Q26:Q33)</f>
        <v>0</v>
      </c>
      <c r="R25" s="233"/>
      <c r="S25" s="233"/>
      <c r="T25" s="233"/>
      <c r="U25" s="233"/>
      <c r="V25" s="233">
        <f>SUM(V26:V33)</f>
        <v>0</v>
      </c>
      <c r="W25" s="233"/>
      <c r="X25" s="233"/>
      <c r="AG25" t="s">
        <v>275</v>
      </c>
    </row>
    <row r="26" spans="1:60" ht="22.5" outlineLevel="1" x14ac:dyDescent="0.2">
      <c r="A26" s="247">
        <v>12</v>
      </c>
      <c r="B26" s="248" t="s">
        <v>309</v>
      </c>
      <c r="C26" s="255" t="s">
        <v>310</v>
      </c>
      <c r="D26" s="249" t="s">
        <v>307</v>
      </c>
      <c r="E26" s="250">
        <v>2.88</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7">
        <v>13</v>
      </c>
      <c r="B27" s="248" t="s">
        <v>1261</v>
      </c>
      <c r="C27" s="255" t="s">
        <v>1262</v>
      </c>
      <c r="D27" s="249" t="s">
        <v>278</v>
      </c>
      <c r="E27" s="250">
        <v>0.49275000000000002</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7">
        <v>14</v>
      </c>
      <c r="B28" s="248" t="s">
        <v>1263</v>
      </c>
      <c r="C28" s="255" t="s">
        <v>1264</v>
      </c>
      <c r="D28" s="249" t="s">
        <v>307</v>
      </c>
      <c r="E28" s="250">
        <v>3.8325</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282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15</v>
      </c>
      <c r="B29" s="248" t="s">
        <v>1265</v>
      </c>
      <c r="C29" s="255" t="s">
        <v>1266</v>
      </c>
      <c r="D29" s="249" t="s">
        <v>307</v>
      </c>
      <c r="E29" s="250">
        <v>3.8325</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1">
        <v>16</v>
      </c>
      <c r="B30" s="242" t="s">
        <v>1267</v>
      </c>
      <c r="C30" s="256" t="s">
        <v>1268</v>
      </c>
      <c r="D30" s="243" t="s">
        <v>304</v>
      </c>
      <c r="E30" s="244">
        <v>5.0560000000000001E-2</v>
      </c>
      <c r="F30" s="245"/>
      <c r="G30" s="246">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27"/>
      <c r="B31" s="228"/>
      <c r="C31" s="257" t="s">
        <v>1269</v>
      </c>
      <c r="D31" s="253"/>
      <c r="E31" s="253"/>
      <c r="F31" s="253"/>
      <c r="G31" s="253"/>
      <c r="H31" s="230"/>
      <c r="I31" s="230"/>
      <c r="J31" s="230"/>
      <c r="K31" s="230"/>
      <c r="L31" s="230"/>
      <c r="M31" s="230"/>
      <c r="N31" s="229"/>
      <c r="O31" s="229"/>
      <c r="P31" s="229"/>
      <c r="Q31" s="229"/>
      <c r="R31" s="230"/>
      <c r="S31" s="230"/>
      <c r="T31" s="230"/>
      <c r="U31" s="230"/>
      <c r="V31" s="230"/>
      <c r="W31" s="230"/>
      <c r="X31" s="230"/>
      <c r="Y31" s="210"/>
      <c r="Z31" s="210"/>
      <c r="AA31" s="210"/>
      <c r="AB31" s="210"/>
      <c r="AC31" s="210"/>
      <c r="AD31" s="210"/>
      <c r="AE31" s="210"/>
      <c r="AF31" s="210"/>
      <c r="AG31" s="210" t="s">
        <v>294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1">
        <v>17</v>
      </c>
      <c r="B32" s="242" t="s">
        <v>1270</v>
      </c>
      <c r="C32" s="256" t="s">
        <v>1268</v>
      </c>
      <c r="D32" s="243" t="s">
        <v>304</v>
      </c>
      <c r="E32" s="244">
        <v>7.7079999999999996E-2</v>
      </c>
      <c r="F32" s="245"/>
      <c r="G32" s="246">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27"/>
      <c r="B33" s="228"/>
      <c r="C33" s="257" t="s">
        <v>1271</v>
      </c>
      <c r="D33" s="253"/>
      <c r="E33" s="253"/>
      <c r="F33" s="253"/>
      <c r="G33" s="253"/>
      <c r="H33" s="230"/>
      <c r="I33" s="230"/>
      <c r="J33" s="230"/>
      <c r="K33" s="230"/>
      <c r="L33" s="230"/>
      <c r="M33" s="230"/>
      <c r="N33" s="229"/>
      <c r="O33" s="229"/>
      <c r="P33" s="229"/>
      <c r="Q33" s="229"/>
      <c r="R33" s="230"/>
      <c r="S33" s="230"/>
      <c r="T33" s="230"/>
      <c r="U33" s="230"/>
      <c r="V33" s="230"/>
      <c r="W33" s="230"/>
      <c r="X33" s="230"/>
      <c r="Y33" s="210"/>
      <c r="Z33" s="210"/>
      <c r="AA33" s="210"/>
      <c r="AB33" s="210"/>
      <c r="AC33" s="210"/>
      <c r="AD33" s="210"/>
      <c r="AE33" s="210"/>
      <c r="AF33" s="210"/>
      <c r="AG33" s="210" t="s">
        <v>294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234" t="s">
        <v>274</v>
      </c>
      <c r="B34" s="235" t="s">
        <v>191</v>
      </c>
      <c r="C34" s="254" t="s">
        <v>192</v>
      </c>
      <c r="D34" s="236"/>
      <c r="E34" s="237"/>
      <c r="F34" s="238"/>
      <c r="G34" s="239">
        <f>SUMIF(AG35:AG36,"&lt;&gt;NOR",G35:G36)</f>
        <v>0</v>
      </c>
      <c r="H34" s="233"/>
      <c r="I34" s="233">
        <f>SUM(I35:I36)</f>
        <v>0</v>
      </c>
      <c r="J34" s="233"/>
      <c r="K34" s="233">
        <f>SUM(K35:K36)</f>
        <v>0</v>
      </c>
      <c r="L34" s="233"/>
      <c r="M34" s="233">
        <f>SUM(M35:M36)</f>
        <v>0</v>
      </c>
      <c r="N34" s="232"/>
      <c r="O34" s="232">
        <f>SUM(O35:O36)</f>
        <v>0</v>
      </c>
      <c r="P34" s="232"/>
      <c r="Q34" s="232">
        <f>SUM(Q35:Q36)</f>
        <v>0</v>
      </c>
      <c r="R34" s="233"/>
      <c r="S34" s="233"/>
      <c r="T34" s="233"/>
      <c r="U34" s="233"/>
      <c r="V34" s="233">
        <f>SUM(V35:V36)</f>
        <v>0</v>
      </c>
      <c r="W34" s="233"/>
      <c r="X34" s="233"/>
      <c r="AG34" t="s">
        <v>275</v>
      </c>
    </row>
    <row r="35" spans="1:60" outlineLevel="1" x14ac:dyDescent="0.2">
      <c r="A35" s="241">
        <v>18</v>
      </c>
      <c r="B35" s="242" t="s">
        <v>311</v>
      </c>
      <c r="C35" s="256" t="s">
        <v>312</v>
      </c>
      <c r="D35" s="243" t="s">
        <v>307</v>
      </c>
      <c r="E35" s="244">
        <v>3.15</v>
      </c>
      <c r="F35" s="245"/>
      <c r="G35" s="246">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282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27"/>
      <c r="B36" s="228"/>
      <c r="C36" s="257" t="s">
        <v>313</v>
      </c>
      <c r="D36" s="253"/>
      <c r="E36" s="253"/>
      <c r="F36" s="253"/>
      <c r="G36" s="253"/>
      <c r="H36" s="230"/>
      <c r="I36" s="230"/>
      <c r="J36" s="230"/>
      <c r="K36" s="230"/>
      <c r="L36" s="230"/>
      <c r="M36" s="230"/>
      <c r="N36" s="229"/>
      <c r="O36" s="229"/>
      <c r="P36" s="229"/>
      <c r="Q36" s="229"/>
      <c r="R36" s="230"/>
      <c r="S36" s="230"/>
      <c r="T36" s="230"/>
      <c r="U36" s="230"/>
      <c r="V36" s="230"/>
      <c r="W36" s="230"/>
      <c r="X36" s="230"/>
      <c r="Y36" s="210"/>
      <c r="Z36" s="210"/>
      <c r="AA36" s="210"/>
      <c r="AB36" s="210"/>
      <c r="AC36" s="210"/>
      <c r="AD36" s="210"/>
      <c r="AE36" s="210"/>
      <c r="AF36" s="210"/>
      <c r="AG36" s="210" t="s">
        <v>294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34" t="s">
        <v>274</v>
      </c>
      <c r="B37" s="235" t="s">
        <v>195</v>
      </c>
      <c r="C37" s="254" t="s">
        <v>196</v>
      </c>
      <c r="D37" s="236"/>
      <c r="E37" s="237"/>
      <c r="F37" s="238"/>
      <c r="G37" s="239">
        <f>SUMIF(AG38:AG38,"&lt;&gt;NOR",G38:G38)</f>
        <v>0</v>
      </c>
      <c r="H37" s="233"/>
      <c r="I37" s="233">
        <f>SUM(I38:I38)</f>
        <v>0</v>
      </c>
      <c r="J37" s="233"/>
      <c r="K37" s="233">
        <f>SUM(K38:K38)</f>
        <v>0</v>
      </c>
      <c r="L37" s="233"/>
      <c r="M37" s="233">
        <f>SUM(M38:M38)</f>
        <v>0</v>
      </c>
      <c r="N37" s="232"/>
      <c r="O37" s="232">
        <f>SUM(O38:O38)</f>
        <v>0</v>
      </c>
      <c r="P37" s="232"/>
      <c r="Q37" s="232">
        <f>SUM(Q38:Q38)</f>
        <v>0</v>
      </c>
      <c r="R37" s="233"/>
      <c r="S37" s="233"/>
      <c r="T37" s="233"/>
      <c r="U37" s="233"/>
      <c r="V37" s="233">
        <f>SUM(V38:V38)</f>
        <v>0</v>
      </c>
      <c r="W37" s="233"/>
      <c r="X37" s="233"/>
      <c r="AG37" t="s">
        <v>275</v>
      </c>
    </row>
    <row r="38" spans="1:60" ht="22.5" outlineLevel="1" x14ac:dyDescent="0.2">
      <c r="A38" s="247">
        <v>19</v>
      </c>
      <c r="B38" s="248" t="s">
        <v>314</v>
      </c>
      <c r="C38" s="255" t="s">
        <v>315</v>
      </c>
      <c r="D38" s="249" t="s">
        <v>307</v>
      </c>
      <c r="E38" s="250">
        <v>3.75</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282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34" t="s">
        <v>274</v>
      </c>
      <c r="B39" s="235" t="s">
        <v>197</v>
      </c>
      <c r="C39" s="254" t="s">
        <v>198</v>
      </c>
      <c r="D39" s="236"/>
      <c r="E39" s="237"/>
      <c r="F39" s="238"/>
      <c r="G39" s="239">
        <f>SUMIF(AG40:AG41,"&lt;&gt;NOR",G40:G41)</f>
        <v>0</v>
      </c>
      <c r="H39" s="233"/>
      <c r="I39" s="233">
        <f>SUM(I40:I41)</f>
        <v>0</v>
      </c>
      <c r="J39" s="233"/>
      <c r="K39" s="233">
        <f>SUM(K40:K41)</f>
        <v>0</v>
      </c>
      <c r="L39" s="233"/>
      <c r="M39" s="233">
        <f>SUM(M40:M41)</f>
        <v>0</v>
      </c>
      <c r="N39" s="232"/>
      <c r="O39" s="232">
        <f>SUM(O40:O41)</f>
        <v>0</v>
      </c>
      <c r="P39" s="232"/>
      <c r="Q39" s="232">
        <f>SUM(Q40:Q41)</f>
        <v>0</v>
      </c>
      <c r="R39" s="233"/>
      <c r="S39" s="233"/>
      <c r="T39" s="233"/>
      <c r="U39" s="233"/>
      <c r="V39" s="233">
        <f>SUM(V40:V41)</f>
        <v>0</v>
      </c>
      <c r="W39" s="233"/>
      <c r="X39" s="233"/>
      <c r="AG39" t="s">
        <v>275</v>
      </c>
    </row>
    <row r="40" spans="1:60" ht="22.5" outlineLevel="1" x14ac:dyDescent="0.2">
      <c r="A40" s="247">
        <v>20</v>
      </c>
      <c r="B40" s="248" t="s">
        <v>316</v>
      </c>
      <c r="C40" s="255" t="s">
        <v>317</v>
      </c>
      <c r="D40" s="249" t="s">
        <v>307</v>
      </c>
      <c r="E40" s="250">
        <v>3.75</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282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47">
        <v>21</v>
      </c>
      <c r="B41" s="248" t="s">
        <v>318</v>
      </c>
      <c r="C41" s="255" t="s">
        <v>319</v>
      </c>
      <c r="D41" s="249" t="s">
        <v>307</v>
      </c>
      <c r="E41" s="250">
        <v>3.75</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281</v>
      </c>
      <c r="Y41" s="210"/>
      <c r="Z41" s="210"/>
      <c r="AA41" s="210"/>
      <c r="AB41" s="210"/>
      <c r="AC41" s="210"/>
      <c r="AD41" s="210"/>
      <c r="AE41" s="210"/>
      <c r="AF41" s="210"/>
      <c r="AG41" s="210" t="s">
        <v>282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34" t="s">
        <v>274</v>
      </c>
      <c r="B42" s="235" t="s">
        <v>199</v>
      </c>
      <c r="C42" s="254" t="s">
        <v>200</v>
      </c>
      <c r="D42" s="236"/>
      <c r="E42" s="237"/>
      <c r="F42" s="238"/>
      <c r="G42" s="239">
        <f>SUMIF(AG43:AG43,"&lt;&gt;NOR",G43:G43)</f>
        <v>0</v>
      </c>
      <c r="H42" s="233"/>
      <c r="I42" s="233">
        <f>SUM(I43:I43)</f>
        <v>0</v>
      </c>
      <c r="J42" s="233"/>
      <c r="K42" s="233">
        <f>SUM(K43:K43)</f>
        <v>0</v>
      </c>
      <c r="L42" s="233"/>
      <c r="M42" s="233">
        <f>SUM(M43:M43)</f>
        <v>0</v>
      </c>
      <c r="N42" s="232"/>
      <c r="O42" s="232">
        <f>SUM(O43:O43)</f>
        <v>0</v>
      </c>
      <c r="P42" s="232"/>
      <c r="Q42" s="232">
        <f>SUM(Q43:Q43)</f>
        <v>0</v>
      </c>
      <c r="R42" s="233"/>
      <c r="S42" s="233"/>
      <c r="T42" s="233"/>
      <c r="U42" s="233"/>
      <c r="V42" s="233">
        <f>SUM(V43:V43)</f>
        <v>0</v>
      </c>
      <c r="W42" s="233"/>
      <c r="X42" s="233"/>
      <c r="AG42" t="s">
        <v>275</v>
      </c>
    </row>
    <row r="43" spans="1:60" outlineLevel="1" x14ac:dyDescent="0.2">
      <c r="A43" s="247">
        <v>22</v>
      </c>
      <c r="B43" s="248" t="s">
        <v>1272</v>
      </c>
      <c r="C43" s="255" t="s">
        <v>1273</v>
      </c>
      <c r="D43" s="249" t="s">
        <v>322</v>
      </c>
      <c r="E43" s="250">
        <v>2</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282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x14ac:dyDescent="0.2">
      <c r="A44" s="234" t="s">
        <v>274</v>
      </c>
      <c r="B44" s="235" t="s">
        <v>218</v>
      </c>
      <c r="C44" s="254" t="s">
        <v>219</v>
      </c>
      <c r="D44" s="236"/>
      <c r="E44" s="237"/>
      <c r="F44" s="238"/>
      <c r="G44" s="239">
        <f>SUMIF(AG45:AG53,"&lt;&gt;NOR",G45:G53)</f>
        <v>0</v>
      </c>
      <c r="H44" s="233"/>
      <c r="I44" s="233">
        <f>SUM(I45:I53)</f>
        <v>0</v>
      </c>
      <c r="J44" s="233"/>
      <c r="K44" s="233">
        <f>SUM(K45:K53)</f>
        <v>0</v>
      </c>
      <c r="L44" s="233"/>
      <c r="M44" s="233">
        <f>SUM(M45:M53)</f>
        <v>0</v>
      </c>
      <c r="N44" s="232"/>
      <c r="O44" s="232">
        <f>SUM(O45:O53)</f>
        <v>0</v>
      </c>
      <c r="P44" s="232"/>
      <c r="Q44" s="232">
        <f>SUM(Q45:Q53)</f>
        <v>0</v>
      </c>
      <c r="R44" s="233"/>
      <c r="S44" s="233"/>
      <c r="T44" s="233"/>
      <c r="U44" s="233"/>
      <c r="V44" s="233">
        <f>SUM(V45:V53)</f>
        <v>0</v>
      </c>
      <c r="W44" s="233"/>
      <c r="X44" s="233"/>
      <c r="AG44" t="s">
        <v>275</v>
      </c>
    </row>
    <row r="45" spans="1:60" ht="22.5" outlineLevel="1" x14ac:dyDescent="0.2">
      <c r="A45" s="241">
        <v>23</v>
      </c>
      <c r="B45" s="242" t="s">
        <v>328</v>
      </c>
      <c r="C45" s="256" t="s">
        <v>329</v>
      </c>
      <c r="D45" s="243" t="s">
        <v>307</v>
      </c>
      <c r="E45" s="244">
        <v>5.2725</v>
      </c>
      <c r="F45" s="245"/>
      <c r="G45" s="246">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281</v>
      </c>
      <c r="Y45" s="210"/>
      <c r="Z45" s="210"/>
      <c r="AA45" s="210"/>
      <c r="AB45" s="210"/>
      <c r="AC45" s="210"/>
      <c r="AD45" s="210"/>
      <c r="AE45" s="210"/>
      <c r="AF45" s="210"/>
      <c r="AG45" s="210" t="s">
        <v>330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27"/>
      <c r="B46" s="228"/>
      <c r="C46" s="257" t="s">
        <v>331</v>
      </c>
      <c r="D46" s="253"/>
      <c r="E46" s="253"/>
      <c r="F46" s="253"/>
      <c r="G46" s="253"/>
      <c r="H46" s="230"/>
      <c r="I46" s="230"/>
      <c r="J46" s="230"/>
      <c r="K46" s="230"/>
      <c r="L46" s="230"/>
      <c r="M46" s="230"/>
      <c r="N46" s="229"/>
      <c r="O46" s="229"/>
      <c r="P46" s="229"/>
      <c r="Q46" s="229"/>
      <c r="R46" s="230"/>
      <c r="S46" s="230"/>
      <c r="T46" s="230"/>
      <c r="U46" s="230"/>
      <c r="V46" s="230"/>
      <c r="W46" s="230"/>
      <c r="X46" s="230"/>
      <c r="Y46" s="210"/>
      <c r="Z46" s="210"/>
      <c r="AA46" s="210"/>
      <c r="AB46" s="210"/>
      <c r="AC46" s="210"/>
      <c r="AD46" s="210"/>
      <c r="AE46" s="210"/>
      <c r="AF46" s="210"/>
      <c r="AG46" s="210" t="s">
        <v>294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1">
        <v>24</v>
      </c>
      <c r="B47" s="242" t="s">
        <v>332</v>
      </c>
      <c r="C47" s="256" t="s">
        <v>333</v>
      </c>
      <c r="D47" s="243" t="s">
        <v>307</v>
      </c>
      <c r="E47" s="244">
        <v>3.76</v>
      </c>
      <c r="F47" s="245"/>
      <c r="G47" s="246">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281</v>
      </c>
      <c r="Y47" s="210"/>
      <c r="Z47" s="210"/>
      <c r="AA47" s="210"/>
      <c r="AB47" s="210"/>
      <c r="AC47" s="210"/>
      <c r="AD47" s="210"/>
      <c r="AE47" s="210"/>
      <c r="AF47" s="210"/>
      <c r="AG47" s="210" t="s">
        <v>330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27"/>
      <c r="B48" s="228"/>
      <c r="C48" s="257" t="s">
        <v>331</v>
      </c>
      <c r="D48" s="253"/>
      <c r="E48" s="253"/>
      <c r="F48" s="253"/>
      <c r="G48" s="253"/>
      <c r="H48" s="230"/>
      <c r="I48" s="230"/>
      <c r="J48" s="230"/>
      <c r="K48" s="230"/>
      <c r="L48" s="230"/>
      <c r="M48" s="230"/>
      <c r="N48" s="229"/>
      <c r="O48" s="229"/>
      <c r="P48" s="229"/>
      <c r="Q48" s="229"/>
      <c r="R48" s="230"/>
      <c r="S48" s="230"/>
      <c r="T48" s="230"/>
      <c r="U48" s="230"/>
      <c r="V48" s="230"/>
      <c r="W48" s="230"/>
      <c r="X48" s="230"/>
      <c r="Y48" s="210"/>
      <c r="Z48" s="210"/>
      <c r="AA48" s="210"/>
      <c r="AB48" s="210"/>
      <c r="AC48" s="210"/>
      <c r="AD48" s="210"/>
      <c r="AE48" s="210"/>
      <c r="AF48" s="210"/>
      <c r="AG48" s="210" t="s">
        <v>294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41">
        <v>25</v>
      </c>
      <c r="B49" s="242" t="s">
        <v>334</v>
      </c>
      <c r="C49" s="256" t="s">
        <v>335</v>
      </c>
      <c r="D49" s="243" t="s">
        <v>307</v>
      </c>
      <c r="E49" s="244">
        <v>5.2725</v>
      </c>
      <c r="F49" s="245"/>
      <c r="G49" s="246">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281</v>
      </c>
      <c r="Y49" s="210"/>
      <c r="Z49" s="210"/>
      <c r="AA49" s="210"/>
      <c r="AB49" s="210"/>
      <c r="AC49" s="210"/>
      <c r="AD49" s="210"/>
      <c r="AE49" s="210"/>
      <c r="AF49" s="210"/>
      <c r="AG49" s="210" t="s">
        <v>330</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27"/>
      <c r="B50" s="228"/>
      <c r="C50" s="257" t="s">
        <v>336</v>
      </c>
      <c r="D50" s="253"/>
      <c r="E50" s="253"/>
      <c r="F50" s="253"/>
      <c r="G50" s="253"/>
      <c r="H50" s="230"/>
      <c r="I50" s="230"/>
      <c r="J50" s="230"/>
      <c r="K50" s="230"/>
      <c r="L50" s="230"/>
      <c r="M50" s="230"/>
      <c r="N50" s="229"/>
      <c r="O50" s="229"/>
      <c r="P50" s="229"/>
      <c r="Q50" s="229"/>
      <c r="R50" s="230"/>
      <c r="S50" s="230"/>
      <c r="T50" s="230"/>
      <c r="U50" s="230"/>
      <c r="V50" s="230"/>
      <c r="W50" s="230"/>
      <c r="X50" s="230"/>
      <c r="Y50" s="210"/>
      <c r="Z50" s="210"/>
      <c r="AA50" s="210"/>
      <c r="AB50" s="210"/>
      <c r="AC50" s="210"/>
      <c r="AD50" s="210"/>
      <c r="AE50" s="210"/>
      <c r="AF50" s="210"/>
      <c r="AG50" s="210" t="s">
        <v>294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41">
        <v>26</v>
      </c>
      <c r="B51" s="242" t="s">
        <v>337</v>
      </c>
      <c r="C51" s="256" t="s">
        <v>338</v>
      </c>
      <c r="D51" s="243" t="s">
        <v>307</v>
      </c>
      <c r="E51" s="244">
        <v>3.76</v>
      </c>
      <c r="F51" s="245"/>
      <c r="G51" s="246">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281</v>
      </c>
      <c r="Y51" s="210"/>
      <c r="Z51" s="210"/>
      <c r="AA51" s="210"/>
      <c r="AB51" s="210"/>
      <c r="AC51" s="210"/>
      <c r="AD51" s="210"/>
      <c r="AE51" s="210"/>
      <c r="AF51" s="210"/>
      <c r="AG51" s="210" t="s">
        <v>330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27"/>
      <c r="B52" s="228"/>
      <c r="C52" s="257" t="s">
        <v>336</v>
      </c>
      <c r="D52" s="253"/>
      <c r="E52" s="253"/>
      <c r="F52" s="253"/>
      <c r="G52" s="253"/>
      <c r="H52" s="230"/>
      <c r="I52" s="230"/>
      <c r="J52" s="230"/>
      <c r="K52" s="230"/>
      <c r="L52" s="230"/>
      <c r="M52" s="230"/>
      <c r="N52" s="229"/>
      <c r="O52" s="229"/>
      <c r="P52" s="229"/>
      <c r="Q52" s="229"/>
      <c r="R52" s="230"/>
      <c r="S52" s="230"/>
      <c r="T52" s="230"/>
      <c r="U52" s="230"/>
      <c r="V52" s="230"/>
      <c r="W52" s="230"/>
      <c r="X52" s="230"/>
      <c r="Y52" s="210"/>
      <c r="Z52" s="210"/>
      <c r="AA52" s="210"/>
      <c r="AB52" s="210"/>
      <c r="AC52" s="210"/>
      <c r="AD52" s="210"/>
      <c r="AE52" s="210"/>
      <c r="AF52" s="210"/>
      <c r="AG52" s="210" t="s">
        <v>294</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27</v>
      </c>
      <c r="B53" s="248" t="s">
        <v>341</v>
      </c>
      <c r="C53" s="255" t="s">
        <v>342</v>
      </c>
      <c r="D53" s="249" t="s">
        <v>304</v>
      </c>
      <c r="E53" s="250">
        <v>5.6230000000000002E-2</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330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
      <c r="A54" s="234" t="s">
        <v>274</v>
      </c>
      <c r="B54" s="235" t="s">
        <v>240</v>
      </c>
      <c r="C54" s="254" t="s">
        <v>241</v>
      </c>
      <c r="D54" s="236"/>
      <c r="E54" s="237"/>
      <c r="F54" s="238"/>
      <c r="G54" s="239">
        <f>SUMIF(AG55:AG56,"&lt;&gt;NOR",G55:G56)</f>
        <v>0</v>
      </c>
      <c r="H54" s="233"/>
      <c r="I54" s="233">
        <f>SUM(I55:I56)</f>
        <v>0</v>
      </c>
      <c r="J54" s="233"/>
      <c r="K54" s="233">
        <f>SUM(K55:K56)</f>
        <v>0</v>
      </c>
      <c r="L54" s="233"/>
      <c r="M54" s="233">
        <f>SUM(M55:M56)</f>
        <v>0</v>
      </c>
      <c r="N54" s="232"/>
      <c r="O54" s="232">
        <f>SUM(O55:O56)</f>
        <v>0</v>
      </c>
      <c r="P54" s="232"/>
      <c r="Q54" s="232">
        <f>SUM(Q55:Q56)</f>
        <v>0</v>
      </c>
      <c r="R54" s="233"/>
      <c r="S54" s="233"/>
      <c r="T54" s="233"/>
      <c r="U54" s="233"/>
      <c r="V54" s="233">
        <f>SUM(V55:V56)</f>
        <v>0</v>
      </c>
      <c r="W54" s="233"/>
      <c r="X54" s="233"/>
      <c r="AG54" t="s">
        <v>275</v>
      </c>
    </row>
    <row r="55" spans="1:60" outlineLevel="1" x14ac:dyDescent="0.2">
      <c r="A55" s="247">
        <v>28</v>
      </c>
      <c r="B55" s="248" t="s">
        <v>348</v>
      </c>
      <c r="C55" s="255" t="s">
        <v>349</v>
      </c>
      <c r="D55" s="249" t="s">
        <v>307</v>
      </c>
      <c r="E55" s="250">
        <v>10.050000000000001</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330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29</v>
      </c>
      <c r="B56" s="248" t="s">
        <v>350</v>
      </c>
      <c r="C56" s="255" t="s">
        <v>351</v>
      </c>
      <c r="D56" s="249" t="s">
        <v>307</v>
      </c>
      <c r="E56" s="250">
        <v>10.050000000000001</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330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34" t="s">
        <v>274</v>
      </c>
      <c r="B57" s="235" t="s">
        <v>201</v>
      </c>
      <c r="C57" s="254" t="s">
        <v>202</v>
      </c>
      <c r="D57" s="236"/>
      <c r="E57" s="237"/>
      <c r="F57" s="238"/>
      <c r="G57" s="239">
        <f>SUMIF(AG58:AG58,"&lt;&gt;NOR",G58:G58)</f>
        <v>0</v>
      </c>
      <c r="H57" s="233"/>
      <c r="I57" s="233">
        <f>SUM(I58:I58)</f>
        <v>0</v>
      </c>
      <c r="J57" s="233"/>
      <c r="K57" s="233">
        <f>SUM(K58:K58)</f>
        <v>0</v>
      </c>
      <c r="L57" s="233"/>
      <c r="M57" s="233">
        <f>SUM(M58:M58)</f>
        <v>0</v>
      </c>
      <c r="N57" s="232"/>
      <c r="O57" s="232">
        <f>SUM(O58:O58)</f>
        <v>0</v>
      </c>
      <c r="P57" s="232"/>
      <c r="Q57" s="232">
        <f>SUM(Q58:Q58)</f>
        <v>0</v>
      </c>
      <c r="R57" s="233"/>
      <c r="S57" s="233"/>
      <c r="T57" s="233"/>
      <c r="U57" s="233"/>
      <c r="V57" s="233">
        <f>SUM(V58:V58)</f>
        <v>0</v>
      </c>
      <c r="W57" s="233"/>
      <c r="X57" s="233"/>
      <c r="AG57" t="s">
        <v>275</v>
      </c>
    </row>
    <row r="58" spans="1:60" outlineLevel="1" x14ac:dyDescent="0.2">
      <c r="A58" s="247">
        <v>30</v>
      </c>
      <c r="B58" s="248" t="s">
        <v>352</v>
      </c>
      <c r="C58" s="255" t="s">
        <v>353</v>
      </c>
      <c r="D58" s="249" t="s">
        <v>307</v>
      </c>
      <c r="E58" s="250">
        <v>20</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282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5.5" x14ac:dyDescent="0.2">
      <c r="A59" s="234" t="s">
        <v>274</v>
      </c>
      <c r="B59" s="235" t="s">
        <v>203</v>
      </c>
      <c r="C59" s="254" t="s">
        <v>205</v>
      </c>
      <c r="D59" s="236"/>
      <c r="E59" s="237"/>
      <c r="F59" s="238"/>
      <c r="G59" s="239">
        <f>SUMIF(AG60:AG60,"&lt;&gt;NOR",G60:G60)</f>
        <v>0</v>
      </c>
      <c r="H59" s="233"/>
      <c r="I59" s="233">
        <f>SUM(I60:I60)</f>
        <v>0</v>
      </c>
      <c r="J59" s="233"/>
      <c r="K59" s="233">
        <f>SUM(K60:K60)</f>
        <v>0</v>
      </c>
      <c r="L59" s="233"/>
      <c r="M59" s="233">
        <f>SUM(M60:M60)</f>
        <v>0</v>
      </c>
      <c r="N59" s="232"/>
      <c r="O59" s="232">
        <f>SUM(O60:O60)</f>
        <v>0</v>
      </c>
      <c r="P59" s="232"/>
      <c r="Q59" s="232">
        <f>SUM(Q60:Q60)</f>
        <v>0</v>
      </c>
      <c r="R59" s="233"/>
      <c r="S59" s="233"/>
      <c r="T59" s="233"/>
      <c r="U59" s="233"/>
      <c r="V59" s="233">
        <f>SUM(V60:V60)</f>
        <v>0</v>
      </c>
      <c r="W59" s="233"/>
      <c r="X59" s="233"/>
      <c r="AG59" t="s">
        <v>275</v>
      </c>
    </row>
    <row r="60" spans="1:60" outlineLevel="1" x14ac:dyDescent="0.2">
      <c r="A60" s="247">
        <v>31</v>
      </c>
      <c r="B60" s="248" t="s">
        <v>354</v>
      </c>
      <c r="C60" s="255" t="s">
        <v>355</v>
      </c>
      <c r="D60" s="249" t="s">
        <v>307</v>
      </c>
      <c r="E60" s="250">
        <v>100</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282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234" t="s">
        <v>274</v>
      </c>
      <c r="B61" s="235" t="s">
        <v>206</v>
      </c>
      <c r="C61" s="254" t="s">
        <v>207</v>
      </c>
      <c r="D61" s="236"/>
      <c r="E61" s="237"/>
      <c r="F61" s="238"/>
      <c r="G61" s="239">
        <f>SUMIF(AG62:AG65,"&lt;&gt;NOR",G62:G65)</f>
        <v>0</v>
      </c>
      <c r="H61" s="233"/>
      <c r="I61" s="233">
        <f>SUM(I62:I65)</f>
        <v>0</v>
      </c>
      <c r="J61" s="233"/>
      <c r="K61" s="233">
        <f>SUM(K62:K65)</f>
        <v>0</v>
      </c>
      <c r="L61" s="233"/>
      <c r="M61" s="233">
        <f>SUM(M62:M65)</f>
        <v>0</v>
      </c>
      <c r="N61" s="232"/>
      <c r="O61" s="232">
        <f>SUM(O62:O65)</f>
        <v>0</v>
      </c>
      <c r="P61" s="232"/>
      <c r="Q61" s="232">
        <f>SUM(Q62:Q65)</f>
        <v>0</v>
      </c>
      <c r="R61" s="233"/>
      <c r="S61" s="233"/>
      <c r="T61" s="233"/>
      <c r="U61" s="233"/>
      <c r="V61" s="233">
        <f>SUM(V62:V65)</f>
        <v>0</v>
      </c>
      <c r="W61" s="233"/>
      <c r="X61" s="233"/>
      <c r="AG61" t="s">
        <v>275</v>
      </c>
    </row>
    <row r="62" spans="1:60" ht="22.5" outlineLevel="1" x14ac:dyDescent="0.2">
      <c r="A62" s="247">
        <v>32</v>
      </c>
      <c r="B62" s="248" t="s">
        <v>356</v>
      </c>
      <c r="C62" s="255" t="s">
        <v>357</v>
      </c>
      <c r="D62" s="249" t="s">
        <v>278</v>
      </c>
      <c r="E62" s="250">
        <v>0.52725</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281</v>
      </c>
      <c r="Y62" s="210"/>
      <c r="Z62" s="210"/>
      <c r="AA62" s="210"/>
      <c r="AB62" s="210"/>
      <c r="AC62" s="210"/>
      <c r="AD62" s="210"/>
      <c r="AE62" s="210"/>
      <c r="AF62" s="210"/>
      <c r="AG62" s="210" t="s">
        <v>282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47">
        <v>33</v>
      </c>
      <c r="B63" s="248" t="s">
        <v>358</v>
      </c>
      <c r="C63" s="255" t="s">
        <v>359</v>
      </c>
      <c r="D63" s="249" t="s">
        <v>278</v>
      </c>
      <c r="E63" s="250">
        <v>1.0545</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282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34</v>
      </c>
      <c r="B64" s="248" t="s">
        <v>360</v>
      </c>
      <c r="C64" s="255" t="s">
        <v>361</v>
      </c>
      <c r="D64" s="249" t="s">
        <v>307</v>
      </c>
      <c r="E64" s="250">
        <v>2.88</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282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47">
        <v>35</v>
      </c>
      <c r="B65" s="248" t="s">
        <v>1274</v>
      </c>
      <c r="C65" s="255" t="s">
        <v>1275</v>
      </c>
      <c r="D65" s="249" t="s">
        <v>278</v>
      </c>
      <c r="E65" s="250">
        <v>0.74250000000000005</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282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5.5" x14ac:dyDescent="0.2">
      <c r="A66" s="234" t="s">
        <v>274</v>
      </c>
      <c r="B66" s="235" t="s">
        <v>208</v>
      </c>
      <c r="C66" s="254" t="s">
        <v>209</v>
      </c>
      <c r="D66" s="236"/>
      <c r="E66" s="237"/>
      <c r="F66" s="238"/>
      <c r="G66" s="239">
        <f>SUMIF(AG67:AG69,"&lt;&gt;NOR",G67:G69)</f>
        <v>0</v>
      </c>
      <c r="H66" s="233"/>
      <c r="I66" s="233">
        <f>SUM(I67:I69)</f>
        <v>0</v>
      </c>
      <c r="J66" s="233"/>
      <c r="K66" s="233">
        <f>SUM(K67:K69)</f>
        <v>0</v>
      </c>
      <c r="L66" s="233"/>
      <c r="M66" s="233">
        <f>SUM(M67:M69)</f>
        <v>0</v>
      </c>
      <c r="N66" s="232"/>
      <c r="O66" s="232">
        <f>SUM(O67:O69)</f>
        <v>0</v>
      </c>
      <c r="P66" s="232"/>
      <c r="Q66" s="232">
        <f>SUM(Q67:Q69)</f>
        <v>0</v>
      </c>
      <c r="R66" s="233"/>
      <c r="S66" s="233"/>
      <c r="T66" s="233"/>
      <c r="U66" s="233"/>
      <c r="V66" s="233">
        <f>SUM(V67:V69)</f>
        <v>0</v>
      </c>
      <c r="W66" s="233"/>
      <c r="X66" s="233"/>
      <c r="AG66" t="s">
        <v>275</v>
      </c>
    </row>
    <row r="67" spans="1:60" outlineLevel="1" x14ac:dyDescent="0.2">
      <c r="A67" s="247">
        <v>36</v>
      </c>
      <c r="B67" s="248" t="s">
        <v>1276</v>
      </c>
      <c r="C67" s="255" t="s">
        <v>1277</v>
      </c>
      <c r="D67" s="249" t="s">
        <v>278</v>
      </c>
      <c r="E67" s="250">
        <v>1.62</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282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1">
        <v>37</v>
      </c>
      <c r="B68" s="242" t="s">
        <v>1278</v>
      </c>
      <c r="C68" s="256" t="s">
        <v>1279</v>
      </c>
      <c r="D68" s="243" t="s">
        <v>1280</v>
      </c>
      <c r="E68" s="244">
        <v>1</v>
      </c>
      <c r="F68" s="245"/>
      <c r="G68" s="246">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281</v>
      </c>
      <c r="Y68" s="210"/>
      <c r="Z68" s="210"/>
      <c r="AA68" s="210"/>
      <c r="AB68" s="210"/>
      <c r="AC68" s="210"/>
      <c r="AD68" s="210"/>
      <c r="AE68" s="210"/>
      <c r="AF68" s="210"/>
      <c r="AG68" s="210" t="s">
        <v>282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27"/>
      <c r="B69" s="228"/>
      <c r="C69" s="257" t="s">
        <v>1281</v>
      </c>
      <c r="D69" s="253"/>
      <c r="E69" s="253"/>
      <c r="F69" s="253"/>
      <c r="G69" s="253"/>
      <c r="H69" s="230"/>
      <c r="I69" s="230"/>
      <c r="J69" s="230"/>
      <c r="K69" s="230"/>
      <c r="L69" s="230"/>
      <c r="M69" s="230"/>
      <c r="N69" s="229"/>
      <c r="O69" s="229"/>
      <c r="P69" s="229"/>
      <c r="Q69" s="229"/>
      <c r="R69" s="230"/>
      <c r="S69" s="230"/>
      <c r="T69" s="230"/>
      <c r="U69" s="230"/>
      <c r="V69" s="230"/>
      <c r="W69" s="230"/>
      <c r="X69" s="230"/>
      <c r="Y69" s="210"/>
      <c r="Z69" s="210"/>
      <c r="AA69" s="210"/>
      <c r="AB69" s="210"/>
      <c r="AC69" s="210"/>
      <c r="AD69" s="210"/>
      <c r="AE69" s="210"/>
      <c r="AF69" s="210"/>
      <c r="AG69" s="210" t="s">
        <v>294</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34" t="s">
        <v>274</v>
      </c>
      <c r="B70" s="235" t="s">
        <v>214</v>
      </c>
      <c r="C70" s="254" t="s">
        <v>215</v>
      </c>
      <c r="D70" s="236"/>
      <c r="E70" s="237"/>
      <c r="F70" s="238"/>
      <c r="G70" s="239">
        <f>SUMIF(AG71:AG71,"&lt;&gt;NOR",G71:G71)</f>
        <v>0</v>
      </c>
      <c r="H70" s="233"/>
      <c r="I70" s="233">
        <f>SUM(I71:I71)</f>
        <v>0</v>
      </c>
      <c r="J70" s="233"/>
      <c r="K70" s="233">
        <f>SUM(K71:K71)</f>
        <v>0</v>
      </c>
      <c r="L70" s="233"/>
      <c r="M70" s="233">
        <f>SUM(M71:M71)</f>
        <v>0</v>
      </c>
      <c r="N70" s="232"/>
      <c r="O70" s="232">
        <f>SUM(O71:O71)</f>
        <v>0</v>
      </c>
      <c r="P70" s="232"/>
      <c r="Q70" s="232">
        <f>SUM(Q71:Q71)</f>
        <v>0</v>
      </c>
      <c r="R70" s="233"/>
      <c r="S70" s="233"/>
      <c r="T70" s="233"/>
      <c r="U70" s="233"/>
      <c r="V70" s="233">
        <f>SUM(V71:V71)</f>
        <v>0</v>
      </c>
      <c r="W70" s="233"/>
      <c r="X70" s="233"/>
      <c r="AG70" t="s">
        <v>275</v>
      </c>
    </row>
    <row r="71" spans="1:60" outlineLevel="1" x14ac:dyDescent="0.2">
      <c r="A71" s="247">
        <v>38</v>
      </c>
      <c r="B71" s="248" t="s">
        <v>366</v>
      </c>
      <c r="C71" s="255" t="s">
        <v>367</v>
      </c>
      <c r="D71" s="249" t="s">
        <v>304</v>
      </c>
      <c r="E71" s="250">
        <v>14.5</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282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34" t="s">
        <v>274</v>
      </c>
      <c r="B72" s="235" t="s">
        <v>216</v>
      </c>
      <c r="C72" s="254" t="s">
        <v>217</v>
      </c>
      <c r="D72" s="236"/>
      <c r="E72" s="237"/>
      <c r="F72" s="238"/>
      <c r="G72" s="239">
        <f>SUMIF(AG73:AG79,"&lt;&gt;NOR",G73:G79)</f>
        <v>0</v>
      </c>
      <c r="H72" s="233"/>
      <c r="I72" s="233">
        <f>SUM(I73:I79)</f>
        <v>0</v>
      </c>
      <c r="J72" s="233"/>
      <c r="K72" s="233">
        <f>SUM(K73:K79)</f>
        <v>0</v>
      </c>
      <c r="L72" s="233"/>
      <c r="M72" s="233">
        <f>SUM(M73:M79)</f>
        <v>0</v>
      </c>
      <c r="N72" s="232"/>
      <c r="O72" s="232">
        <f>SUM(O73:O79)</f>
        <v>0</v>
      </c>
      <c r="P72" s="232"/>
      <c r="Q72" s="232">
        <f>SUM(Q73:Q79)</f>
        <v>0</v>
      </c>
      <c r="R72" s="233"/>
      <c r="S72" s="233"/>
      <c r="T72" s="233"/>
      <c r="U72" s="233"/>
      <c r="V72" s="233">
        <f>SUM(V73:V79)</f>
        <v>0</v>
      </c>
      <c r="W72" s="233"/>
      <c r="X72" s="233"/>
      <c r="AG72" t="s">
        <v>275</v>
      </c>
    </row>
    <row r="73" spans="1:60" outlineLevel="1" x14ac:dyDescent="0.2">
      <c r="A73" s="247">
        <v>39</v>
      </c>
      <c r="B73" s="248" t="s">
        <v>368</v>
      </c>
      <c r="C73" s="255" t="s">
        <v>369</v>
      </c>
      <c r="D73" s="249" t="s">
        <v>304</v>
      </c>
      <c r="E73" s="250">
        <v>7.0282999999999998</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282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40</v>
      </c>
      <c r="B74" s="248" t="s">
        <v>370</v>
      </c>
      <c r="C74" s="255" t="s">
        <v>371</v>
      </c>
      <c r="D74" s="249" t="s">
        <v>304</v>
      </c>
      <c r="E74" s="250">
        <v>7.0282999999999998</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282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41</v>
      </c>
      <c r="B75" s="248" t="s">
        <v>372</v>
      </c>
      <c r="C75" s="255" t="s">
        <v>373</v>
      </c>
      <c r="D75" s="249" t="s">
        <v>304</v>
      </c>
      <c r="E75" s="250">
        <v>7.0282999999999998</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282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1">
        <v>42</v>
      </c>
      <c r="B76" s="242" t="s">
        <v>374</v>
      </c>
      <c r="C76" s="256" t="s">
        <v>375</v>
      </c>
      <c r="D76" s="243" t="s">
        <v>304</v>
      </c>
      <c r="E76" s="244">
        <v>70.283000000000001</v>
      </c>
      <c r="F76" s="245"/>
      <c r="G76" s="246">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282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27"/>
      <c r="B77" s="228"/>
      <c r="C77" s="257" t="s">
        <v>293</v>
      </c>
      <c r="D77" s="253"/>
      <c r="E77" s="253"/>
      <c r="F77" s="253"/>
      <c r="G77" s="253"/>
      <c r="H77" s="230"/>
      <c r="I77" s="230"/>
      <c r="J77" s="230"/>
      <c r="K77" s="230"/>
      <c r="L77" s="230"/>
      <c r="M77" s="230"/>
      <c r="N77" s="229"/>
      <c r="O77" s="229"/>
      <c r="P77" s="229"/>
      <c r="Q77" s="229"/>
      <c r="R77" s="230"/>
      <c r="S77" s="230"/>
      <c r="T77" s="230"/>
      <c r="U77" s="230"/>
      <c r="V77" s="230"/>
      <c r="W77" s="230"/>
      <c r="X77" s="230"/>
      <c r="Y77" s="210"/>
      <c r="Z77" s="210"/>
      <c r="AA77" s="210"/>
      <c r="AB77" s="210"/>
      <c r="AC77" s="210"/>
      <c r="AD77" s="210"/>
      <c r="AE77" s="210"/>
      <c r="AF77" s="210"/>
      <c r="AG77" s="210" t="s">
        <v>294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43</v>
      </c>
      <c r="B78" s="248" t="s">
        <v>376</v>
      </c>
      <c r="C78" s="255" t="s">
        <v>377</v>
      </c>
      <c r="D78" s="249" t="s">
        <v>304</v>
      </c>
      <c r="E78" s="250">
        <v>7.0282999999999998</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282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1">
        <v>44</v>
      </c>
      <c r="B79" s="242" t="s">
        <v>378</v>
      </c>
      <c r="C79" s="256" t="s">
        <v>379</v>
      </c>
      <c r="D79" s="243" t="s">
        <v>304</v>
      </c>
      <c r="E79" s="244">
        <v>7.0282999999999998</v>
      </c>
      <c r="F79" s="245"/>
      <c r="G79" s="246">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282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3"/>
      <c r="B80" s="4"/>
      <c r="C80" s="258"/>
      <c r="D80" s="6"/>
      <c r="E80" s="3"/>
      <c r="F80" s="3"/>
      <c r="G80" s="3"/>
      <c r="H80" s="3"/>
      <c r="I80" s="3"/>
      <c r="J80" s="3"/>
      <c r="K80" s="3"/>
      <c r="L80" s="3"/>
      <c r="M80" s="3"/>
      <c r="N80" s="3"/>
      <c r="O80" s="3"/>
      <c r="P80" s="3"/>
      <c r="Q80" s="3"/>
      <c r="R80" s="3"/>
      <c r="S80" s="3"/>
      <c r="T80" s="3"/>
      <c r="U80" s="3"/>
      <c r="V80" s="3"/>
      <c r="W80" s="3"/>
      <c r="X80" s="3"/>
      <c r="AE80">
        <v>15</v>
      </c>
      <c r="AF80">
        <v>21</v>
      </c>
      <c r="AG80" t="s">
        <v>261</v>
      </c>
    </row>
    <row r="81" spans="1:33" x14ac:dyDescent="0.2">
      <c r="A81" s="213"/>
      <c r="B81" s="214" t="s">
        <v>31</v>
      </c>
      <c r="C81" s="259"/>
      <c r="D81" s="215"/>
      <c r="E81" s="216"/>
      <c r="F81" s="216"/>
      <c r="G81" s="240">
        <f>G8+G10+G17+G25+G34+G37+G39+G42+G44+G54+G57+G59+G61+G66+G70+G72</f>
        <v>0</v>
      </c>
      <c r="H81" s="3"/>
      <c r="I81" s="3"/>
      <c r="J81" s="3"/>
      <c r="K81" s="3"/>
      <c r="L81" s="3"/>
      <c r="M81" s="3"/>
      <c r="N81" s="3"/>
      <c r="O81" s="3"/>
      <c r="P81" s="3"/>
      <c r="Q81" s="3"/>
      <c r="R81" s="3"/>
      <c r="S81" s="3"/>
      <c r="T81" s="3"/>
      <c r="U81" s="3"/>
      <c r="V81" s="3"/>
      <c r="W81" s="3"/>
      <c r="X81" s="3"/>
      <c r="AE81">
        <f>SUMIF(L7:L79,AE80,G7:G79)</f>
        <v>0</v>
      </c>
      <c r="AF81">
        <f>SUMIF(L7:L79,AF80,G7:G79)</f>
        <v>0</v>
      </c>
      <c r="AG81" t="s">
        <v>380</v>
      </c>
    </row>
    <row r="82" spans="1:33" x14ac:dyDescent="0.2">
      <c r="A82" s="3"/>
      <c r="B82" s="4"/>
      <c r="C82" s="258"/>
      <c r="D82" s="6"/>
      <c r="E82" s="3"/>
      <c r="F82" s="3"/>
      <c r="G82" s="3"/>
      <c r="H82" s="3"/>
      <c r="I82" s="3"/>
      <c r="J82" s="3"/>
      <c r="K82" s="3"/>
      <c r="L82" s="3"/>
      <c r="M82" s="3"/>
      <c r="N82" s="3"/>
      <c r="O82" s="3"/>
      <c r="P82" s="3"/>
      <c r="Q82" s="3"/>
      <c r="R82" s="3"/>
      <c r="S82" s="3"/>
      <c r="T82" s="3"/>
      <c r="U82" s="3"/>
      <c r="V82" s="3"/>
      <c r="W82" s="3"/>
      <c r="X82" s="3"/>
    </row>
    <row r="83" spans="1:33" x14ac:dyDescent="0.2">
      <c r="A83" s="3"/>
      <c r="B83" s="4"/>
      <c r="C83" s="258"/>
      <c r="D83" s="6"/>
      <c r="E83" s="3"/>
      <c r="F83" s="3"/>
      <c r="G83" s="3"/>
      <c r="H83" s="3"/>
      <c r="I83" s="3"/>
      <c r="J83" s="3"/>
      <c r="K83" s="3"/>
      <c r="L83" s="3"/>
      <c r="M83" s="3"/>
      <c r="N83" s="3"/>
      <c r="O83" s="3"/>
      <c r="P83" s="3"/>
      <c r="Q83" s="3"/>
      <c r="R83" s="3"/>
      <c r="S83" s="3"/>
      <c r="T83" s="3"/>
      <c r="U83" s="3"/>
      <c r="V83" s="3"/>
      <c r="W83" s="3"/>
      <c r="X83" s="3"/>
    </row>
    <row r="84" spans="1:33" x14ac:dyDescent="0.2">
      <c r="A84" s="217" t="s">
        <v>381</v>
      </c>
      <c r="B84" s="217"/>
      <c r="C84" s="260"/>
      <c r="D84" s="6"/>
      <c r="E84" s="3"/>
      <c r="F84" s="3"/>
      <c r="G84" s="3"/>
      <c r="H84" s="3"/>
      <c r="I84" s="3"/>
      <c r="J84" s="3"/>
      <c r="K84" s="3"/>
      <c r="L84" s="3"/>
      <c r="M84" s="3"/>
      <c r="N84" s="3"/>
      <c r="O84" s="3"/>
      <c r="P84" s="3"/>
      <c r="Q84" s="3"/>
      <c r="R84" s="3"/>
      <c r="S84" s="3"/>
      <c r="T84" s="3"/>
      <c r="U84" s="3"/>
      <c r="V84" s="3"/>
      <c r="W84" s="3"/>
      <c r="X84" s="3"/>
    </row>
    <row r="85" spans="1:33" x14ac:dyDescent="0.2">
      <c r="A85" s="218"/>
      <c r="B85" s="219"/>
      <c r="C85" s="261"/>
      <c r="D85" s="219"/>
      <c r="E85" s="219"/>
      <c r="F85" s="219"/>
      <c r="G85" s="220"/>
      <c r="H85" s="3"/>
      <c r="I85" s="3"/>
      <c r="J85" s="3"/>
      <c r="K85" s="3"/>
      <c r="L85" s="3"/>
      <c r="M85" s="3"/>
      <c r="N85" s="3"/>
      <c r="O85" s="3"/>
      <c r="P85" s="3"/>
      <c r="Q85" s="3"/>
      <c r="R85" s="3"/>
      <c r="S85" s="3"/>
      <c r="T85" s="3"/>
      <c r="U85" s="3"/>
      <c r="V85" s="3"/>
      <c r="W85" s="3"/>
      <c r="X85" s="3"/>
      <c r="AG85" t="s">
        <v>382</v>
      </c>
    </row>
    <row r="86" spans="1:33" x14ac:dyDescent="0.2">
      <c r="A86" s="221"/>
      <c r="B86" s="222"/>
      <c r="C86" s="262"/>
      <c r="D86" s="222"/>
      <c r="E86" s="222"/>
      <c r="F86" s="222"/>
      <c r="G86" s="223"/>
      <c r="H86" s="3"/>
      <c r="I86" s="3"/>
      <c r="J86" s="3"/>
      <c r="K86" s="3"/>
      <c r="L86" s="3"/>
      <c r="M86" s="3"/>
      <c r="N86" s="3"/>
      <c r="O86" s="3"/>
      <c r="P86" s="3"/>
      <c r="Q86" s="3"/>
      <c r="R86" s="3"/>
      <c r="S86" s="3"/>
      <c r="T86" s="3"/>
      <c r="U86" s="3"/>
      <c r="V86" s="3"/>
      <c r="W86" s="3"/>
      <c r="X86" s="3"/>
    </row>
    <row r="87" spans="1:33" x14ac:dyDescent="0.2">
      <c r="A87" s="221"/>
      <c r="B87" s="222"/>
      <c r="C87" s="262"/>
      <c r="D87" s="222"/>
      <c r="E87" s="222"/>
      <c r="F87" s="222"/>
      <c r="G87" s="223"/>
      <c r="H87" s="3"/>
      <c r="I87" s="3"/>
      <c r="J87" s="3"/>
      <c r="K87" s="3"/>
      <c r="L87" s="3"/>
      <c r="M87" s="3"/>
      <c r="N87" s="3"/>
      <c r="O87" s="3"/>
      <c r="P87" s="3"/>
      <c r="Q87" s="3"/>
      <c r="R87" s="3"/>
      <c r="S87" s="3"/>
      <c r="T87" s="3"/>
      <c r="U87" s="3"/>
      <c r="V87" s="3"/>
      <c r="W87" s="3"/>
      <c r="X87" s="3"/>
    </row>
    <row r="88" spans="1:33" x14ac:dyDescent="0.2">
      <c r="A88" s="221"/>
      <c r="B88" s="222"/>
      <c r="C88" s="262"/>
      <c r="D88" s="222"/>
      <c r="E88" s="222"/>
      <c r="F88" s="222"/>
      <c r="G88" s="223"/>
      <c r="H88" s="3"/>
      <c r="I88" s="3"/>
      <c r="J88" s="3"/>
      <c r="K88" s="3"/>
      <c r="L88" s="3"/>
      <c r="M88" s="3"/>
      <c r="N88" s="3"/>
      <c r="O88" s="3"/>
      <c r="P88" s="3"/>
      <c r="Q88" s="3"/>
      <c r="R88" s="3"/>
      <c r="S88" s="3"/>
      <c r="T88" s="3"/>
      <c r="U88" s="3"/>
      <c r="V88" s="3"/>
      <c r="W88" s="3"/>
      <c r="X88" s="3"/>
    </row>
    <row r="89" spans="1:33" x14ac:dyDescent="0.2">
      <c r="A89" s="224"/>
      <c r="B89" s="225"/>
      <c r="C89" s="263"/>
      <c r="D89" s="225"/>
      <c r="E89" s="225"/>
      <c r="F89" s="225"/>
      <c r="G89" s="226"/>
      <c r="H89" s="3"/>
      <c r="I89" s="3"/>
      <c r="J89" s="3"/>
      <c r="K89" s="3"/>
      <c r="L89" s="3"/>
      <c r="M89" s="3"/>
      <c r="N89" s="3"/>
      <c r="O89" s="3"/>
      <c r="P89" s="3"/>
      <c r="Q89" s="3"/>
      <c r="R89" s="3"/>
      <c r="S89" s="3"/>
      <c r="T89" s="3"/>
      <c r="U89" s="3"/>
      <c r="V89" s="3"/>
      <c r="W89" s="3"/>
      <c r="X89" s="3"/>
    </row>
    <row r="90" spans="1:33" x14ac:dyDescent="0.2">
      <c r="A90" s="3"/>
      <c r="B90" s="4"/>
      <c r="C90" s="258"/>
      <c r="D90" s="6"/>
      <c r="E90" s="3"/>
      <c r="F90" s="3"/>
      <c r="G90" s="3"/>
      <c r="H90" s="3"/>
      <c r="I90" s="3"/>
      <c r="J90" s="3"/>
      <c r="K90" s="3"/>
      <c r="L90" s="3"/>
      <c r="M90" s="3"/>
      <c r="N90" s="3"/>
      <c r="O90" s="3"/>
      <c r="P90" s="3"/>
      <c r="Q90" s="3"/>
      <c r="R90" s="3"/>
      <c r="S90" s="3"/>
      <c r="T90" s="3"/>
      <c r="U90" s="3"/>
      <c r="V90" s="3"/>
      <c r="W90" s="3"/>
      <c r="X90" s="3"/>
    </row>
    <row r="91" spans="1:33" x14ac:dyDescent="0.2">
      <c r="C91" s="264"/>
      <c r="D91" s="10"/>
      <c r="AG91" t="s">
        <v>383</v>
      </c>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8">
    <mergeCell ref="C69:G69"/>
    <mergeCell ref="C77:G77"/>
    <mergeCell ref="C33:G33"/>
    <mergeCell ref="C36:G36"/>
    <mergeCell ref="C46:G46"/>
    <mergeCell ref="C48:G48"/>
    <mergeCell ref="C50:G50"/>
    <mergeCell ref="C52:G52"/>
    <mergeCell ref="A1:G1"/>
    <mergeCell ref="C2:G2"/>
    <mergeCell ref="C3:G3"/>
    <mergeCell ref="C4:G4"/>
    <mergeCell ref="A84:C84"/>
    <mergeCell ref="A85:G89"/>
    <mergeCell ref="C16:G16"/>
    <mergeCell ref="C20:G20"/>
    <mergeCell ref="C24:G24"/>
    <mergeCell ref="C31:G3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789B-A77F-4D4A-BABF-D260E51E87E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68</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1282</v>
      </c>
      <c r="C9" s="255" t="s">
        <v>1283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234</v>
      </c>
      <c r="C10" s="254" t="s">
        <v>235</v>
      </c>
      <c r="D10" s="236"/>
      <c r="E10" s="237"/>
      <c r="F10" s="238"/>
      <c r="G10" s="239">
        <f>SUMIF(AG11:AG14,"&lt;&gt;NOR",G11:G14)</f>
        <v>0</v>
      </c>
      <c r="H10" s="233"/>
      <c r="I10" s="233">
        <f>SUM(I11:I14)</f>
        <v>0</v>
      </c>
      <c r="J10" s="233"/>
      <c r="K10" s="233">
        <f>SUM(K11:K14)</f>
        <v>0</v>
      </c>
      <c r="L10" s="233"/>
      <c r="M10" s="233">
        <f>SUM(M11:M14)</f>
        <v>0</v>
      </c>
      <c r="N10" s="232"/>
      <c r="O10" s="232">
        <f>SUM(O11:O14)</f>
        <v>0</v>
      </c>
      <c r="P10" s="232"/>
      <c r="Q10" s="232">
        <f>SUM(Q11:Q14)</f>
        <v>0</v>
      </c>
      <c r="R10" s="233"/>
      <c r="S10" s="233"/>
      <c r="T10" s="233"/>
      <c r="U10" s="233"/>
      <c r="V10" s="233">
        <f>SUM(V11:V14)</f>
        <v>0.51</v>
      </c>
      <c r="W10" s="233"/>
      <c r="X10" s="233"/>
      <c r="AG10" t="s">
        <v>275</v>
      </c>
    </row>
    <row r="11" spans="1:60" outlineLevel="1" x14ac:dyDescent="0.2">
      <c r="A11" s="247">
        <v>2</v>
      </c>
      <c r="B11" s="248" t="s">
        <v>735</v>
      </c>
      <c r="C11" s="255" t="s">
        <v>736</v>
      </c>
      <c r="D11" s="249" t="s">
        <v>386</v>
      </c>
      <c r="E11" s="250">
        <v>3</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0.17</v>
      </c>
      <c r="V11" s="230">
        <f>ROUND(E11*U11,2)</f>
        <v>0.51</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1284</v>
      </c>
      <c r="C12" s="255" t="s">
        <v>1285</v>
      </c>
      <c r="D12" s="249" t="s">
        <v>386</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1286</v>
      </c>
      <c r="C13" s="255" t="s">
        <v>1287</v>
      </c>
      <c r="D13" s="249" t="s">
        <v>386</v>
      </c>
      <c r="E13" s="250">
        <v>2</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5</v>
      </c>
      <c r="B14" s="248" t="s">
        <v>1288</v>
      </c>
      <c r="C14" s="255" t="s">
        <v>1289</v>
      </c>
      <c r="D14" s="249" t="s">
        <v>386</v>
      </c>
      <c r="E14" s="250">
        <v>3</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34" t="s">
        <v>274</v>
      </c>
      <c r="B15" s="235" t="s">
        <v>247</v>
      </c>
      <c r="C15" s="254" t="s">
        <v>29</v>
      </c>
      <c r="D15" s="236"/>
      <c r="E15" s="237"/>
      <c r="F15" s="238"/>
      <c r="G15" s="239">
        <f>SUMIF(AG16:AG22,"&lt;&gt;NOR",G16:G22)</f>
        <v>0</v>
      </c>
      <c r="H15" s="233"/>
      <c r="I15" s="233">
        <f>SUM(I16:I22)</f>
        <v>0</v>
      </c>
      <c r="J15" s="233"/>
      <c r="K15" s="233">
        <f>SUM(K16:K22)</f>
        <v>0</v>
      </c>
      <c r="L15" s="233"/>
      <c r="M15" s="233">
        <f>SUM(M16:M22)</f>
        <v>0</v>
      </c>
      <c r="N15" s="232"/>
      <c r="O15" s="232">
        <f>SUM(O16:O22)</f>
        <v>0</v>
      </c>
      <c r="P15" s="232"/>
      <c r="Q15" s="232">
        <f>SUM(Q16:Q22)</f>
        <v>0</v>
      </c>
      <c r="R15" s="233"/>
      <c r="S15" s="233"/>
      <c r="T15" s="233"/>
      <c r="U15" s="233"/>
      <c r="V15" s="233">
        <f>SUM(V16:V22)</f>
        <v>0.33</v>
      </c>
      <c r="W15" s="233"/>
      <c r="X15" s="233"/>
      <c r="AG15" t="s">
        <v>275</v>
      </c>
    </row>
    <row r="16" spans="1:60" outlineLevel="1" x14ac:dyDescent="0.2">
      <c r="A16" s="247">
        <v>6</v>
      </c>
      <c r="B16" s="248" t="s">
        <v>1290</v>
      </c>
      <c r="C16" s="255" t="s">
        <v>1291</v>
      </c>
      <c r="D16" s="249" t="s">
        <v>304</v>
      </c>
      <c r="E16" s="250">
        <v>0.2</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7</v>
      </c>
      <c r="B17" s="248" t="s">
        <v>1292</v>
      </c>
      <c r="C17" s="255" t="s">
        <v>1293</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820</v>
      </c>
      <c r="U17" s="230">
        <v>0</v>
      </c>
      <c r="V17" s="230">
        <f>ROUND(E17*U17,2)</f>
        <v>0</v>
      </c>
      <c r="W17" s="230"/>
      <c r="X17" s="230" t="s">
        <v>281</v>
      </c>
      <c r="Y17" s="210"/>
      <c r="Z17" s="210"/>
      <c r="AA17" s="210"/>
      <c r="AB17" s="210"/>
      <c r="AC17" s="210"/>
      <c r="AD17" s="210"/>
      <c r="AE17" s="210"/>
      <c r="AF17" s="210"/>
      <c r="AG17" s="210" t="s">
        <v>637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8</v>
      </c>
      <c r="B18" s="248" t="s">
        <v>1294</v>
      </c>
      <c r="C18" s="255" t="s">
        <v>1295</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637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9</v>
      </c>
      <c r="B19" s="248" t="s">
        <v>1296</v>
      </c>
      <c r="C19" s="255" t="s">
        <v>867</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637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10</v>
      </c>
      <c r="B20" s="248" t="s">
        <v>1297</v>
      </c>
      <c r="C20" s="255" t="s">
        <v>1298</v>
      </c>
      <c r="D20" s="249" t="s">
        <v>386</v>
      </c>
      <c r="E20" s="250">
        <v>3</v>
      </c>
      <c r="F20" s="251"/>
      <c r="G20" s="252">
        <f>ROUND(E20*F20,2)</f>
        <v>0</v>
      </c>
      <c r="H20" s="231"/>
      <c r="I20" s="230">
        <f>ROUND(E20*H20,2)</f>
        <v>0</v>
      </c>
      <c r="J20" s="231"/>
      <c r="K20" s="230">
        <f>ROUND(E20*J20,2)</f>
        <v>0</v>
      </c>
      <c r="L20" s="230">
        <v>21</v>
      </c>
      <c r="M20" s="230">
        <f>G20*(1+L20/100)</f>
        <v>0</v>
      </c>
      <c r="N20" s="229">
        <v>1.1299999999999999E-3</v>
      </c>
      <c r="O20" s="229">
        <f>ROUND(E20*N20,2)</f>
        <v>0</v>
      </c>
      <c r="P20" s="229">
        <v>0</v>
      </c>
      <c r="Q20" s="229">
        <f>ROUND(E20*P20,2)</f>
        <v>0</v>
      </c>
      <c r="R20" s="230"/>
      <c r="S20" s="230" t="s">
        <v>279</v>
      </c>
      <c r="T20" s="230" t="s">
        <v>280</v>
      </c>
      <c r="U20" s="230">
        <v>0.11</v>
      </c>
      <c r="V20" s="230">
        <f>ROUND(E20*U20,2)</f>
        <v>0.33</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47">
        <v>11</v>
      </c>
      <c r="B21" s="248" t="s">
        <v>1299</v>
      </c>
      <c r="C21" s="255" t="s">
        <v>1300</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33.75" outlineLevel="1" x14ac:dyDescent="0.2">
      <c r="A22" s="247">
        <v>12</v>
      </c>
      <c r="B22" s="248" t="s">
        <v>1301</v>
      </c>
      <c r="C22" s="255" t="s">
        <v>1302</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x14ac:dyDescent="0.2">
      <c r="A23" s="234" t="s">
        <v>274</v>
      </c>
      <c r="B23" s="235" t="s">
        <v>248</v>
      </c>
      <c r="C23" s="254" t="s">
        <v>30</v>
      </c>
      <c r="D23" s="236"/>
      <c r="E23" s="237"/>
      <c r="F23" s="238"/>
      <c r="G23" s="239">
        <f>SUMIF(AG24:AG25,"&lt;&gt;NOR",G24:G25)</f>
        <v>0</v>
      </c>
      <c r="H23" s="233"/>
      <c r="I23" s="233">
        <f>SUM(I24:I25)</f>
        <v>0</v>
      </c>
      <c r="J23" s="233"/>
      <c r="K23" s="233">
        <f>SUM(K24:K25)</f>
        <v>0</v>
      </c>
      <c r="L23" s="233"/>
      <c r="M23" s="233">
        <f>SUM(M24:M25)</f>
        <v>0</v>
      </c>
      <c r="N23" s="232"/>
      <c r="O23" s="232">
        <f>SUM(O24:O25)</f>
        <v>0</v>
      </c>
      <c r="P23" s="232"/>
      <c r="Q23" s="232">
        <f>SUM(Q24:Q25)</f>
        <v>0</v>
      </c>
      <c r="R23" s="233"/>
      <c r="S23" s="233"/>
      <c r="T23" s="233"/>
      <c r="U23" s="233"/>
      <c r="V23" s="233">
        <f>SUM(V24:V25)</f>
        <v>0</v>
      </c>
      <c r="W23" s="233"/>
      <c r="X23" s="233"/>
      <c r="AG23" t="s">
        <v>275</v>
      </c>
    </row>
    <row r="24" spans="1:60" outlineLevel="1" x14ac:dyDescent="0.2">
      <c r="A24" s="247">
        <v>13</v>
      </c>
      <c r="B24" s="248" t="s">
        <v>1303</v>
      </c>
      <c r="C24" s="255" t="s">
        <v>908</v>
      </c>
      <c r="D24" s="249" t="s">
        <v>386</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1">
        <v>14</v>
      </c>
      <c r="B25" s="242" t="s">
        <v>1304</v>
      </c>
      <c r="C25" s="256" t="s">
        <v>906</v>
      </c>
      <c r="D25" s="243" t="s">
        <v>386</v>
      </c>
      <c r="E25" s="244">
        <v>1</v>
      </c>
      <c r="F25" s="245"/>
      <c r="G25" s="246">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3"/>
      <c r="B26" s="4"/>
      <c r="C26" s="258"/>
      <c r="D26" s="6"/>
      <c r="E26" s="3"/>
      <c r="F26" s="3"/>
      <c r="G26" s="3"/>
      <c r="H26" s="3"/>
      <c r="I26" s="3"/>
      <c r="J26" s="3"/>
      <c r="K26" s="3"/>
      <c r="L26" s="3"/>
      <c r="M26" s="3"/>
      <c r="N26" s="3"/>
      <c r="O26" s="3"/>
      <c r="P26" s="3"/>
      <c r="Q26" s="3"/>
      <c r="R26" s="3"/>
      <c r="S26" s="3"/>
      <c r="T26" s="3"/>
      <c r="U26" s="3"/>
      <c r="V26" s="3"/>
      <c r="W26" s="3"/>
      <c r="X26" s="3"/>
      <c r="AE26">
        <v>15</v>
      </c>
      <c r="AF26">
        <v>21</v>
      </c>
      <c r="AG26" t="s">
        <v>261</v>
      </c>
    </row>
    <row r="27" spans="1:60" x14ac:dyDescent="0.2">
      <c r="A27" s="213"/>
      <c r="B27" s="214" t="s">
        <v>31</v>
      </c>
      <c r="C27" s="259"/>
      <c r="D27" s="215"/>
      <c r="E27" s="216"/>
      <c r="F27" s="216"/>
      <c r="G27" s="240">
        <f>G8+G10+G15+G23</f>
        <v>0</v>
      </c>
      <c r="H27" s="3"/>
      <c r="I27" s="3"/>
      <c r="J27" s="3"/>
      <c r="K27" s="3"/>
      <c r="L27" s="3"/>
      <c r="M27" s="3"/>
      <c r="N27" s="3"/>
      <c r="O27" s="3"/>
      <c r="P27" s="3"/>
      <c r="Q27" s="3"/>
      <c r="R27" s="3"/>
      <c r="S27" s="3"/>
      <c r="T27" s="3"/>
      <c r="U27" s="3"/>
      <c r="V27" s="3"/>
      <c r="W27" s="3"/>
      <c r="X27" s="3"/>
      <c r="AE27">
        <f>SUMIF(L7:L25,AE26,G7:G25)</f>
        <v>0</v>
      </c>
      <c r="AF27">
        <f>SUMIF(L7:L25,AF26,G7:G25)</f>
        <v>0</v>
      </c>
      <c r="AG27" t="s">
        <v>380</v>
      </c>
    </row>
    <row r="28" spans="1:60" x14ac:dyDescent="0.2">
      <c r="A28" s="3"/>
      <c r="B28" s="4"/>
      <c r="C28" s="258"/>
      <c r="D28" s="6"/>
      <c r="E28" s="3"/>
      <c r="F28" s="3"/>
      <c r="G28" s="3"/>
      <c r="H28" s="3"/>
      <c r="I28" s="3"/>
      <c r="J28" s="3"/>
      <c r="K28" s="3"/>
      <c r="L28" s="3"/>
      <c r="M28" s="3"/>
      <c r="N28" s="3"/>
      <c r="O28" s="3"/>
      <c r="P28" s="3"/>
      <c r="Q28" s="3"/>
      <c r="R28" s="3"/>
      <c r="S28" s="3"/>
      <c r="T28" s="3"/>
      <c r="U28" s="3"/>
      <c r="V28" s="3"/>
      <c r="W28" s="3"/>
      <c r="X28" s="3"/>
    </row>
    <row r="29" spans="1:60" x14ac:dyDescent="0.2">
      <c r="A29" s="3"/>
      <c r="B29" s="4"/>
      <c r="C29" s="258"/>
      <c r="D29" s="6"/>
      <c r="E29" s="3"/>
      <c r="F29" s="3"/>
      <c r="G29" s="3"/>
      <c r="H29" s="3"/>
      <c r="I29" s="3"/>
      <c r="J29" s="3"/>
      <c r="K29" s="3"/>
      <c r="L29" s="3"/>
      <c r="M29" s="3"/>
      <c r="N29" s="3"/>
      <c r="O29" s="3"/>
      <c r="P29" s="3"/>
      <c r="Q29" s="3"/>
      <c r="R29" s="3"/>
      <c r="S29" s="3"/>
      <c r="T29" s="3"/>
      <c r="U29" s="3"/>
      <c r="V29" s="3"/>
      <c r="W29" s="3"/>
      <c r="X29" s="3"/>
    </row>
    <row r="30" spans="1:60" x14ac:dyDescent="0.2">
      <c r="A30" s="217" t="s">
        <v>381</v>
      </c>
      <c r="B30" s="217"/>
      <c r="C30" s="260"/>
      <c r="D30" s="6"/>
      <c r="E30" s="3"/>
      <c r="F30" s="3"/>
      <c r="G30" s="3"/>
      <c r="H30" s="3"/>
      <c r="I30" s="3"/>
      <c r="J30" s="3"/>
      <c r="K30" s="3"/>
      <c r="L30" s="3"/>
      <c r="M30" s="3"/>
      <c r="N30" s="3"/>
      <c r="O30" s="3"/>
      <c r="P30" s="3"/>
      <c r="Q30" s="3"/>
      <c r="R30" s="3"/>
      <c r="S30" s="3"/>
      <c r="T30" s="3"/>
      <c r="U30" s="3"/>
      <c r="V30" s="3"/>
      <c r="W30" s="3"/>
      <c r="X30" s="3"/>
    </row>
    <row r="31" spans="1:60" x14ac:dyDescent="0.2">
      <c r="A31" s="218"/>
      <c r="B31" s="219"/>
      <c r="C31" s="261"/>
      <c r="D31" s="219"/>
      <c r="E31" s="219"/>
      <c r="F31" s="219"/>
      <c r="G31" s="220"/>
      <c r="H31" s="3"/>
      <c r="I31" s="3"/>
      <c r="J31" s="3"/>
      <c r="K31" s="3"/>
      <c r="L31" s="3"/>
      <c r="M31" s="3"/>
      <c r="N31" s="3"/>
      <c r="O31" s="3"/>
      <c r="P31" s="3"/>
      <c r="Q31" s="3"/>
      <c r="R31" s="3"/>
      <c r="S31" s="3"/>
      <c r="T31" s="3"/>
      <c r="U31" s="3"/>
      <c r="V31" s="3"/>
      <c r="W31" s="3"/>
      <c r="X31" s="3"/>
      <c r="AG31" t="s">
        <v>382</v>
      </c>
    </row>
    <row r="32" spans="1:60" x14ac:dyDescent="0.2">
      <c r="A32" s="221"/>
      <c r="B32" s="222"/>
      <c r="C32" s="262"/>
      <c r="D32" s="222"/>
      <c r="E32" s="222"/>
      <c r="F32" s="222"/>
      <c r="G32" s="223"/>
      <c r="H32" s="3"/>
      <c r="I32" s="3"/>
      <c r="J32" s="3"/>
      <c r="K32" s="3"/>
      <c r="L32" s="3"/>
      <c r="M32" s="3"/>
      <c r="N32" s="3"/>
      <c r="O32" s="3"/>
      <c r="P32" s="3"/>
      <c r="Q32" s="3"/>
      <c r="R32" s="3"/>
      <c r="S32" s="3"/>
      <c r="T32" s="3"/>
      <c r="U32" s="3"/>
      <c r="V32" s="3"/>
      <c r="W32" s="3"/>
      <c r="X32" s="3"/>
    </row>
    <row r="33" spans="1:33" x14ac:dyDescent="0.2">
      <c r="A33" s="221"/>
      <c r="B33" s="222"/>
      <c r="C33" s="262"/>
      <c r="D33" s="222"/>
      <c r="E33" s="222"/>
      <c r="F33" s="222"/>
      <c r="G33" s="223"/>
      <c r="H33" s="3"/>
      <c r="I33" s="3"/>
      <c r="J33" s="3"/>
      <c r="K33" s="3"/>
      <c r="L33" s="3"/>
      <c r="M33" s="3"/>
      <c r="N33" s="3"/>
      <c r="O33" s="3"/>
      <c r="P33" s="3"/>
      <c r="Q33" s="3"/>
      <c r="R33" s="3"/>
      <c r="S33" s="3"/>
      <c r="T33" s="3"/>
      <c r="U33" s="3"/>
      <c r="V33" s="3"/>
      <c r="W33" s="3"/>
      <c r="X33" s="3"/>
    </row>
    <row r="34" spans="1:33" x14ac:dyDescent="0.2">
      <c r="A34" s="221"/>
      <c r="B34" s="222"/>
      <c r="C34" s="262"/>
      <c r="D34" s="222"/>
      <c r="E34" s="222"/>
      <c r="F34" s="222"/>
      <c r="G34" s="223"/>
      <c r="H34" s="3"/>
      <c r="I34" s="3"/>
      <c r="J34" s="3"/>
      <c r="K34" s="3"/>
      <c r="L34" s="3"/>
      <c r="M34" s="3"/>
      <c r="N34" s="3"/>
      <c r="O34" s="3"/>
      <c r="P34" s="3"/>
      <c r="Q34" s="3"/>
      <c r="R34" s="3"/>
      <c r="S34" s="3"/>
      <c r="T34" s="3"/>
      <c r="U34" s="3"/>
      <c r="V34" s="3"/>
      <c r="W34" s="3"/>
      <c r="X34" s="3"/>
    </row>
    <row r="35" spans="1:33" x14ac:dyDescent="0.2">
      <c r="A35" s="224"/>
      <c r="B35" s="225"/>
      <c r="C35" s="263"/>
      <c r="D35" s="225"/>
      <c r="E35" s="225"/>
      <c r="F35" s="225"/>
      <c r="G35" s="226"/>
      <c r="H35" s="3"/>
      <c r="I35" s="3"/>
      <c r="J35" s="3"/>
      <c r="K35" s="3"/>
      <c r="L35" s="3"/>
      <c r="M35" s="3"/>
      <c r="N35" s="3"/>
      <c r="O35" s="3"/>
      <c r="P35" s="3"/>
      <c r="Q35" s="3"/>
      <c r="R35" s="3"/>
      <c r="S35" s="3"/>
      <c r="T35" s="3"/>
      <c r="U35" s="3"/>
      <c r="V35" s="3"/>
      <c r="W35" s="3"/>
      <c r="X35" s="3"/>
    </row>
    <row r="36" spans="1:33" x14ac:dyDescent="0.2">
      <c r="A36" s="3"/>
      <c r="B36" s="4"/>
      <c r="C36" s="258"/>
      <c r="D36" s="6"/>
      <c r="E36" s="3"/>
      <c r="F36" s="3"/>
      <c r="G36" s="3"/>
      <c r="H36" s="3"/>
      <c r="I36" s="3"/>
      <c r="J36" s="3"/>
      <c r="K36" s="3"/>
      <c r="L36" s="3"/>
      <c r="M36" s="3"/>
      <c r="N36" s="3"/>
      <c r="O36" s="3"/>
      <c r="P36" s="3"/>
      <c r="Q36" s="3"/>
      <c r="R36" s="3"/>
      <c r="S36" s="3"/>
      <c r="T36" s="3"/>
      <c r="U36" s="3"/>
      <c r="V36" s="3"/>
      <c r="W36" s="3"/>
      <c r="X36" s="3"/>
    </row>
    <row r="37" spans="1:33" x14ac:dyDescent="0.2">
      <c r="C37" s="264"/>
      <c r="D37" s="10"/>
      <c r="AG37" t="s">
        <v>383</v>
      </c>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30:C30"/>
    <mergeCell ref="A31:G3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C6C-5F7B-4157-A192-0BBDE1E6104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66</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1305</v>
      </c>
      <c r="C9" s="255" t="s">
        <v>1283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234</v>
      </c>
      <c r="C10" s="254" t="s">
        <v>235</v>
      </c>
      <c r="D10" s="236"/>
      <c r="E10" s="237"/>
      <c r="F10" s="238"/>
      <c r="G10" s="239">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3"/>
      <c r="U10" s="233"/>
      <c r="V10" s="233">
        <f>SUM(V11:V13)</f>
        <v>0.21</v>
      </c>
      <c r="W10" s="233"/>
      <c r="X10" s="233"/>
      <c r="AG10" t="s">
        <v>275</v>
      </c>
    </row>
    <row r="11" spans="1:60" outlineLevel="1" x14ac:dyDescent="0.2">
      <c r="A11" s="247">
        <v>2</v>
      </c>
      <c r="B11" s="248" t="s">
        <v>1306</v>
      </c>
      <c r="C11" s="255" t="s">
        <v>1307</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0.20599999999999999</v>
      </c>
      <c r="V11" s="230">
        <f>ROUND(E11*U11,2)</f>
        <v>0.21</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1308</v>
      </c>
      <c r="C12" s="255" t="s">
        <v>1309</v>
      </c>
      <c r="D12" s="249" t="s">
        <v>386</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1310</v>
      </c>
      <c r="C13" s="255" t="s">
        <v>1289</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34" t="s">
        <v>274</v>
      </c>
      <c r="B14" s="235" t="s">
        <v>247</v>
      </c>
      <c r="C14" s="254" t="s">
        <v>29</v>
      </c>
      <c r="D14" s="236"/>
      <c r="E14" s="237"/>
      <c r="F14" s="238"/>
      <c r="G14" s="239">
        <f>SUMIF(AG15:AG21,"&lt;&gt;NOR",G15:G21)</f>
        <v>0</v>
      </c>
      <c r="H14" s="233"/>
      <c r="I14" s="233">
        <f>SUM(I15:I21)</f>
        <v>0</v>
      </c>
      <c r="J14" s="233"/>
      <c r="K14" s="233">
        <f>SUM(K15:K21)</f>
        <v>0</v>
      </c>
      <c r="L14" s="233"/>
      <c r="M14" s="233">
        <f>SUM(M15:M21)</f>
        <v>0</v>
      </c>
      <c r="N14" s="232"/>
      <c r="O14" s="232">
        <f>SUM(O15:O21)</f>
        <v>0</v>
      </c>
      <c r="P14" s="232"/>
      <c r="Q14" s="232">
        <f>SUM(Q15:Q21)</f>
        <v>0</v>
      </c>
      <c r="R14" s="233"/>
      <c r="S14" s="233"/>
      <c r="T14" s="233"/>
      <c r="U14" s="233"/>
      <c r="V14" s="233">
        <f>SUM(V15:V21)</f>
        <v>0.11</v>
      </c>
      <c r="W14" s="233"/>
      <c r="X14" s="233"/>
      <c r="AG14" t="s">
        <v>275</v>
      </c>
    </row>
    <row r="15" spans="1:60" outlineLevel="1" x14ac:dyDescent="0.2">
      <c r="A15" s="247">
        <v>5</v>
      </c>
      <c r="B15" s="248" t="s">
        <v>1311</v>
      </c>
      <c r="C15" s="255" t="s">
        <v>1291</v>
      </c>
      <c r="D15" s="249" t="s">
        <v>304</v>
      </c>
      <c r="E15" s="250">
        <v>0.2</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281</v>
      </c>
      <c r="Y15" s="210"/>
      <c r="Z15" s="210"/>
      <c r="AA15" s="210"/>
      <c r="AB15" s="210"/>
      <c r="AC15" s="210"/>
      <c r="AD15" s="210"/>
      <c r="AE15" s="210"/>
      <c r="AF15" s="210"/>
      <c r="AG15" s="210" t="s">
        <v>637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6</v>
      </c>
      <c r="B16" s="248" t="s">
        <v>1312</v>
      </c>
      <c r="C16" s="255" t="s">
        <v>1293</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820</v>
      </c>
      <c r="U16" s="230">
        <v>0</v>
      </c>
      <c r="V16" s="230">
        <f>ROUND(E16*U16,2)</f>
        <v>0</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7</v>
      </c>
      <c r="B17" s="248" t="s">
        <v>1313</v>
      </c>
      <c r="C17" s="255" t="s">
        <v>1295</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637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8</v>
      </c>
      <c r="B18" s="248" t="s">
        <v>1314</v>
      </c>
      <c r="C18" s="255" t="s">
        <v>867</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637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9</v>
      </c>
      <c r="B19" s="248" t="s">
        <v>1315</v>
      </c>
      <c r="C19" s="255" t="s">
        <v>1298</v>
      </c>
      <c r="D19" s="249" t="s">
        <v>386</v>
      </c>
      <c r="E19" s="250">
        <v>1</v>
      </c>
      <c r="F19" s="251"/>
      <c r="G19" s="252">
        <f>ROUND(E19*F19,2)</f>
        <v>0</v>
      </c>
      <c r="H19" s="231"/>
      <c r="I19" s="230">
        <f>ROUND(E19*H19,2)</f>
        <v>0</v>
      </c>
      <c r="J19" s="231"/>
      <c r="K19" s="230">
        <f>ROUND(E19*J19,2)</f>
        <v>0</v>
      </c>
      <c r="L19" s="230">
        <v>21</v>
      </c>
      <c r="M19" s="230">
        <f>G19*(1+L19/100)</f>
        <v>0</v>
      </c>
      <c r="N19" s="229">
        <v>1.1299999999999999E-3</v>
      </c>
      <c r="O19" s="229">
        <f>ROUND(E19*N19,2)</f>
        <v>0</v>
      </c>
      <c r="P19" s="229">
        <v>0</v>
      </c>
      <c r="Q19" s="229">
        <f>ROUND(E19*P19,2)</f>
        <v>0</v>
      </c>
      <c r="R19" s="230"/>
      <c r="S19" s="230" t="s">
        <v>279</v>
      </c>
      <c r="T19" s="230" t="s">
        <v>280</v>
      </c>
      <c r="U19" s="230">
        <v>0.11</v>
      </c>
      <c r="V19" s="230">
        <f>ROUND(E19*U19,2)</f>
        <v>0.11</v>
      </c>
      <c r="W19" s="230"/>
      <c r="X19" s="230" t="s">
        <v>281</v>
      </c>
      <c r="Y19" s="210"/>
      <c r="Z19" s="210"/>
      <c r="AA19" s="210"/>
      <c r="AB19" s="210"/>
      <c r="AC19" s="210"/>
      <c r="AD19" s="210"/>
      <c r="AE19" s="210"/>
      <c r="AF19" s="210"/>
      <c r="AG19" s="210" t="s">
        <v>637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33.75" outlineLevel="1" x14ac:dyDescent="0.2">
      <c r="A20" s="247">
        <v>10</v>
      </c>
      <c r="B20" s="248" t="s">
        <v>1316</v>
      </c>
      <c r="C20" s="255" t="s">
        <v>1300</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47">
        <v>11</v>
      </c>
      <c r="B21" s="248" t="s">
        <v>1317</v>
      </c>
      <c r="C21" s="255" t="s">
        <v>1302</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34" t="s">
        <v>274</v>
      </c>
      <c r="B22" s="235" t="s">
        <v>248</v>
      </c>
      <c r="C22" s="254" t="s">
        <v>30</v>
      </c>
      <c r="D22" s="236"/>
      <c r="E22" s="237"/>
      <c r="F22" s="238"/>
      <c r="G22" s="239">
        <f>SUMIF(AG23:AG24,"&lt;&gt;NOR",G23:G24)</f>
        <v>0</v>
      </c>
      <c r="H22" s="233"/>
      <c r="I22" s="233">
        <f>SUM(I23:I24)</f>
        <v>0</v>
      </c>
      <c r="J22" s="233"/>
      <c r="K22" s="233">
        <f>SUM(K23:K24)</f>
        <v>0</v>
      </c>
      <c r="L22" s="233"/>
      <c r="M22" s="233">
        <f>SUM(M23:M24)</f>
        <v>0</v>
      </c>
      <c r="N22" s="232"/>
      <c r="O22" s="232">
        <f>SUM(O23:O24)</f>
        <v>0</v>
      </c>
      <c r="P22" s="232"/>
      <c r="Q22" s="232">
        <f>SUM(Q23:Q24)</f>
        <v>0</v>
      </c>
      <c r="R22" s="233"/>
      <c r="S22" s="233"/>
      <c r="T22" s="233"/>
      <c r="U22" s="233"/>
      <c r="V22" s="233">
        <f>SUM(V23:V24)</f>
        <v>0</v>
      </c>
      <c r="W22" s="233"/>
      <c r="X22" s="233"/>
      <c r="AG22" t="s">
        <v>275</v>
      </c>
    </row>
    <row r="23" spans="1:60" outlineLevel="1" x14ac:dyDescent="0.2">
      <c r="A23" s="247">
        <v>12</v>
      </c>
      <c r="B23" s="248" t="s">
        <v>1318</v>
      </c>
      <c r="C23" s="255" t="s">
        <v>908</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1">
        <v>13</v>
      </c>
      <c r="B24" s="242" t="s">
        <v>1319</v>
      </c>
      <c r="C24" s="256" t="s">
        <v>906</v>
      </c>
      <c r="D24" s="243" t="s">
        <v>386</v>
      </c>
      <c r="E24" s="244">
        <v>1</v>
      </c>
      <c r="F24" s="245"/>
      <c r="G24" s="246">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3"/>
      <c r="B25" s="4"/>
      <c r="C25" s="258"/>
      <c r="D25" s="6"/>
      <c r="E25" s="3"/>
      <c r="F25" s="3"/>
      <c r="G25" s="3"/>
      <c r="H25" s="3"/>
      <c r="I25" s="3"/>
      <c r="J25" s="3"/>
      <c r="K25" s="3"/>
      <c r="L25" s="3"/>
      <c r="M25" s="3"/>
      <c r="N25" s="3"/>
      <c r="O25" s="3"/>
      <c r="P25" s="3"/>
      <c r="Q25" s="3"/>
      <c r="R25" s="3"/>
      <c r="S25" s="3"/>
      <c r="T25" s="3"/>
      <c r="U25" s="3"/>
      <c r="V25" s="3"/>
      <c r="W25" s="3"/>
      <c r="X25" s="3"/>
      <c r="AE25">
        <v>15</v>
      </c>
      <c r="AF25">
        <v>21</v>
      </c>
      <c r="AG25" t="s">
        <v>261</v>
      </c>
    </row>
    <row r="26" spans="1:60" x14ac:dyDescent="0.2">
      <c r="A26" s="213"/>
      <c r="B26" s="214" t="s">
        <v>31</v>
      </c>
      <c r="C26" s="259"/>
      <c r="D26" s="215"/>
      <c r="E26" s="216"/>
      <c r="F26" s="216"/>
      <c r="G26" s="240">
        <f>G8+G10+G14+G22</f>
        <v>0</v>
      </c>
      <c r="H26" s="3"/>
      <c r="I26" s="3"/>
      <c r="J26" s="3"/>
      <c r="K26" s="3"/>
      <c r="L26" s="3"/>
      <c r="M26" s="3"/>
      <c r="N26" s="3"/>
      <c r="O26" s="3"/>
      <c r="P26" s="3"/>
      <c r="Q26" s="3"/>
      <c r="R26" s="3"/>
      <c r="S26" s="3"/>
      <c r="T26" s="3"/>
      <c r="U26" s="3"/>
      <c r="V26" s="3"/>
      <c r="W26" s="3"/>
      <c r="X26" s="3"/>
      <c r="AE26">
        <f>SUMIF(L7:L24,AE25,G7:G24)</f>
        <v>0</v>
      </c>
      <c r="AF26">
        <f>SUMIF(L7:L24,AF25,G7:G24)</f>
        <v>0</v>
      </c>
      <c r="AG26" t="s">
        <v>380</v>
      </c>
    </row>
    <row r="27" spans="1:60" x14ac:dyDescent="0.2">
      <c r="A27" s="3"/>
      <c r="B27" s="4"/>
      <c r="C27" s="258"/>
      <c r="D27" s="6"/>
      <c r="E27" s="3"/>
      <c r="F27" s="3"/>
      <c r="G27" s="3"/>
      <c r="H27" s="3"/>
      <c r="I27" s="3"/>
      <c r="J27" s="3"/>
      <c r="K27" s="3"/>
      <c r="L27" s="3"/>
      <c r="M27" s="3"/>
      <c r="N27" s="3"/>
      <c r="O27" s="3"/>
      <c r="P27" s="3"/>
      <c r="Q27" s="3"/>
      <c r="R27" s="3"/>
      <c r="S27" s="3"/>
      <c r="T27" s="3"/>
      <c r="U27" s="3"/>
      <c r="V27" s="3"/>
      <c r="W27" s="3"/>
      <c r="X27" s="3"/>
    </row>
    <row r="28" spans="1:60" x14ac:dyDescent="0.2">
      <c r="A28" s="3"/>
      <c r="B28" s="4"/>
      <c r="C28" s="258"/>
      <c r="D28" s="6"/>
      <c r="E28" s="3"/>
      <c r="F28" s="3"/>
      <c r="G28" s="3"/>
      <c r="H28" s="3"/>
      <c r="I28" s="3"/>
      <c r="J28" s="3"/>
      <c r="K28" s="3"/>
      <c r="L28" s="3"/>
      <c r="M28" s="3"/>
      <c r="N28" s="3"/>
      <c r="O28" s="3"/>
      <c r="P28" s="3"/>
      <c r="Q28" s="3"/>
      <c r="R28" s="3"/>
      <c r="S28" s="3"/>
      <c r="T28" s="3"/>
      <c r="U28" s="3"/>
      <c r="V28" s="3"/>
      <c r="W28" s="3"/>
      <c r="X28" s="3"/>
    </row>
    <row r="29" spans="1:60" x14ac:dyDescent="0.2">
      <c r="A29" s="217" t="s">
        <v>381</v>
      </c>
      <c r="B29" s="217"/>
      <c r="C29" s="260"/>
      <c r="D29" s="6"/>
      <c r="E29" s="3"/>
      <c r="F29" s="3"/>
      <c r="G29" s="3"/>
      <c r="H29" s="3"/>
      <c r="I29" s="3"/>
      <c r="J29" s="3"/>
      <c r="K29" s="3"/>
      <c r="L29" s="3"/>
      <c r="M29" s="3"/>
      <c r="N29" s="3"/>
      <c r="O29" s="3"/>
      <c r="P29" s="3"/>
      <c r="Q29" s="3"/>
      <c r="R29" s="3"/>
      <c r="S29" s="3"/>
      <c r="T29" s="3"/>
      <c r="U29" s="3"/>
      <c r="V29" s="3"/>
      <c r="W29" s="3"/>
      <c r="X29" s="3"/>
    </row>
    <row r="30" spans="1:60" x14ac:dyDescent="0.2">
      <c r="A30" s="218"/>
      <c r="B30" s="219"/>
      <c r="C30" s="261"/>
      <c r="D30" s="219"/>
      <c r="E30" s="219"/>
      <c r="F30" s="219"/>
      <c r="G30" s="220"/>
      <c r="H30" s="3"/>
      <c r="I30" s="3"/>
      <c r="J30" s="3"/>
      <c r="K30" s="3"/>
      <c r="L30" s="3"/>
      <c r="M30" s="3"/>
      <c r="N30" s="3"/>
      <c r="O30" s="3"/>
      <c r="P30" s="3"/>
      <c r="Q30" s="3"/>
      <c r="R30" s="3"/>
      <c r="S30" s="3"/>
      <c r="T30" s="3"/>
      <c r="U30" s="3"/>
      <c r="V30" s="3"/>
      <c r="W30" s="3"/>
      <c r="X30" s="3"/>
      <c r="AG30" t="s">
        <v>382</v>
      </c>
    </row>
    <row r="31" spans="1:60" x14ac:dyDescent="0.2">
      <c r="A31" s="221"/>
      <c r="B31" s="222"/>
      <c r="C31" s="262"/>
      <c r="D31" s="222"/>
      <c r="E31" s="222"/>
      <c r="F31" s="222"/>
      <c r="G31" s="223"/>
      <c r="H31" s="3"/>
      <c r="I31" s="3"/>
      <c r="J31" s="3"/>
      <c r="K31" s="3"/>
      <c r="L31" s="3"/>
      <c r="M31" s="3"/>
      <c r="N31" s="3"/>
      <c r="O31" s="3"/>
      <c r="P31" s="3"/>
      <c r="Q31" s="3"/>
      <c r="R31" s="3"/>
      <c r="S31" s="3"/>
      <c r="T31" s="3"/>
      <c r="U31" s="3"/>
      <c r="V31" s="3"/>
      <c r="W31" s="3"/>
      <c r="X31" s="3"/>
    </row>
    <row r="32" spans="1:60" x14ac:dyDescent="0.2">
      <c r="A32" s="221"/>
      <c r="B32" s="222"/>
      <c r="C32" s="262"/>
      <c r="D32" s="222"/>
      <c r="E32" s="222"/>
      <c r="F32" s="222"/>
      <c r="G32" s="223"/>
      <c r="H32" s="3"/>
      <c r="I32" s="3"/>
      <c r="J32" s="3"/>
      <c r="K32" s="3"/>
      <c r="L32" s="3"/>
      <c r="M32" s="3"/>
      <c r="N32" s="3"/>
      <c r="O32" s="3"/>
      <c r="P32" s="3"/>
      <c r="Q32" s="3"/>
      <c r="R32" s="3"/>
      <c r="S32" s="3"/>
      <c r="T32" s="3"/>
      <c r="U32" s="3"/>
      <c r="V32" s="3"/>
      <c r="W32" s="3"/>
      <c r="X32" s="3"/>
    </row>
    <row r="33" spans="1:33" x14ac:dyDescent="0.2">
      <c r="A33" s="221"/>
      <c r="B33" s="222"/>
      <c r="C33" s="262"/>
      <c r="D33" s="222"/>
      <c r="E33" s="222"/>
      <c r="F33" s="222"/>
      <c r="G33" s="223"/>
      <c r="H33" s="3"/>
      <c r="I33" s="3"/>
      <c r="J33" s="3"/>
      <c r="K33" s="3"/>
      <c r="L33" s="3"/>
      <c r="M33" s="3"/>
      <c r="N33" s="3"/>
      <c r="O33" s="3"/>
      <c r="P33" s="3"/>
      <c r="Q33" s="3"/>
      <c r="R33" s="3"/>
      <c r="S33" s="3"/>
      <c r="T33" s="3"/>
      <c r="U33" s="3"/>
      <c r="V33" s="3"/>
      <c r="W33" s="3"/>
      <c r="X33" s="3"/>
    </row>
    <row r="34" spans="1:33" x14ac:dyDescent="0.2">
      <c r="A34" s="224"/>
      <c r="B34" s="225"/>
      <c r="C34" s="263"/>
      <c r="D34" s="225"/>
      <c r="E34" s="225"/>
      <c r="F34" s="225"/>
      <c r="G34" s="226"/>
      <c r="H34" s="3"/>
      <c r="I34" s="3"/>
      <c r="J34" s="3"/>
      <c r="K34" s="3"/>
      <c r="L34" s="3"/>
      <c r="M34" s="3"/>
      <c r="N34" s="3"/>
      <c r="O34" s="3"/>
      <c r="P34" s="3"/>
      <c r="Q34" s="3"/>
      <c r="R34" s="3"/>
      <c r="S34" s="3"/>
      <c r="T34" s="3"/>
      <c r="U34" s="3"/>
      <c r="V34" s="3"/>
      <c r="W34" s="3"/>
      <c r="X34" s="3"/>
    </row>
    <row r="35" spans="1:33" x14ac:dyDescent="0.2">
      <c r="A35" s="3"/>
      <c r="B35" s="4"/>
      <c r="C35" s="258"/>
      <c r="D35" s="6"/>
      <c r="E35" s="3"/>
      <c r="F35" s="3"/>
      <c r="G35" s="3"/>
      <c r="H35" s="3"/>
      <c r="I35" s="3"/>
      <c r="J35" s="3"/>
      <c r="K35" s="3"/>
      <c r="L35" s="3"/>
      <c r="M35" s="3"/>
      <c r="N35" s="3"/>
      <c r="O35" s="3"/>
      <c r="P35" s="3"/>
      <c r="Q35" s="3"/>
      <c r="R35" s="3"/>
      <c r="S35" s="3"/>
      <c r="T35" s="3"/>
      <c r="U35" s="3"/>
      <c r="V35" s="3"/>
      <c r="W35" s="3"/>
      <c r="X35" s="3"/>
    </row>
    <row r="36" spans="1:33" x14ac:dyDescent="0.2">
      <c r="C36" s="264"/>
      <c r="D36" s="10"/>
      <c r="AG36" t="s">
        <v>383</v>
      </c>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29:C29"/>
    <mergeCell ref="A30:G3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B929-71EE-4BF9-9865-E003FAC4AEF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62</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1320</v>
      </c>
      <c r="C9" s="255" t="s">
        <v>1321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SUMIF(AG11:AG12,"&lt;&gt;NOR",G11:G12)</f>
        <v>0</v>
      </c>
      <c r="H10" s="233"/>
      <c r="I10" s="233">
        <f>SUM(I11:I12)</f>
        <v>0</v>
      </c>
      <c r="J10" s="233"/>
      <c r="K10" s="233">
        <f>SUM(K11:K12)</f>
        <v>0</v>
      </c>
      <c r="L10" s="233"/>
      <c r="M10" s="233">
        <f>SUM(M11:M12)</f>
        <v>0</v>
      </c>
      <c r="N10" s="232"/>
      <c r="O10" s="232">
        <f>SUM(O11:O12)</f>
        <v>0</v>
      </c>
      <c r="P10" s="232"/>
      <c r="Q10" s="232">
        <f>SUM(Q11:Q12)</f>
        <v>0</v>
      </c>
      <c r="R10" s="233"/>
      <c r="S10" s="233"/>
      <c r="T10" s="233"/>
      <c r="U10" s="233"/>
      <c r="V10" s="233">
        <f>SUM(V11:V12)</f>
        <v>0</v>
      </c>
      <c r="W10" s="233"/>
      <c r="X10" s="233"/>
      <c r="AG10" t="s">
        <v>275</v>
      </c>
    </row>
    <row r="11" spans="1:60" outlineLevel="1" x14ac:dyDescent="0.2">
      <c r="A11" s="247">
        <v>2</v>
      </c>
      <c r="B11" s="248" t="s">
        <v>1322</v>
      </c>
      <c r="C11" s="255" t="s">
        <v>399</v>
      </c>
      <c r="D11" s="249" t="s">
        <v>345</v>
      </c>
      <c r="E11" s="250">
        <v>0.6</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47">
        <v>3</v>
      </c>
      <c r="B12" s="248" t="s">
        <v>1323</v>
      </c>
      <c r="C12" s="255" t="s">
        <v>1324</v>
      </c>
      <c r="D12" s="249" t="s">
        <v>345</v>
      </c>
      <c r="E12" s="250">
        <v>0.6</v>
      </c>
      <c r="F12" s="251"/>
      <c r="G12" s="252">
        <f>ROUND(E12*F12,2)</f>
        <v>0</v>
      </c>
      <c r="H12" s="231"/>
      <c r="I12" s="230">
        <f>ROUND(E12*H12,2)</f>
        <v>0</v>
      </c>
      <c r="J12" s="231"/>
      <c r="K12" s="230">
        <f>ROUND(E12*J12,2)</f>
        <v>0</v>
      </c>
      <c r="L12" s="230">
        <v>21</v>
      </c>
      <c r="M12" s="230">
        <f>G12*(1+L12/100)</f>
        <v>0</v>
      </c>
      <c r="N12" s="229">
        <v>9.0000000000000006E-5</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34" t="s">
        <v>274</v>
      </c>
      <c r="B13" s="235" t="s">
        <v>232</v>
      </c>
      <c r="C13" s="254" t="s">
        <v>233</v>
      </c>
      <c r="D13" s="236"/>
      <c r="E13" s="237"/>
      <c r="F13" s="238"/>
      <c r="G13" s="239">
        <f>SUMIF(AG14:AG18,"&lt;&gt;NOR",G14:G18)</f>
        <v>0</v>
      </c>
      <c r="H13" s="233"/>
      <c r="I13" s="233">
        <f>SUM(I14:I18)</f>
        <v>0</v>
      </c>
      <c r="J13" s="233"/>
      <c r="K13" s="233">
        <f>SUM(K14:K18)</f>
        <v>0</v>
      </c>
      <c r="L13" s="233"/>
      <c r="M13" s="233">
        <f>SUM(M14:M18)</f>
        <v>0</v>
      </c>
      <c r="N13" s="232"/>
      <c r="O13" s="232">
        <f>SUM(O14:O18)</f>
        <v>0</v>
      </c>
      <c r="P13" s="232"/>
      <c r="Q13" s="232">
        <f>SUM(Q14:Q18)</f>
        <v>0</v>
      </c>
      <c r="R13" s="233"/>
      <c r="S13" s="233"/>
      <c r="T13" s="233"/>
      <c r="U13" s="233"/>
      <c r="V13" s="233">
        <f>SUM(V14:V18)</f>
        <v>0.48</v>
      </c>
      <c r="W13" s="233"/>
      <c r="X13" s="233"/>
      <c r="AG13" t="s">
        <v>275</v>
      </c>
    </row>
    <row r="14" spans="1:60" outlineLevel="1" x14ac:dyDescent="0.2">
      <c r="A14" s="247">
        <v>4</v>
      </c>
      <c r="B14" s="248" t="s">
        <v>1325</v>
      </c>
      <c r="C14" s="255" t="s">
        <v>1326</v>
      </c>
      <c r="D14" s="249" t="s">
        <v>345</v>
      </c>
      <c r="E14" s="250">
        <v>0.5</v>
      </c>
      <c r="F14" s="251"/>
      <c r="G14" s="252">
        <f>ROUND(E14*F14,2)</f>
        <v>0</v>
      </c>
      <c r="H14" s="231"/>
      <c r="I14" s="230">
        <f>ROUND(E14*H14,2)</f>
        <v>0</v>
      </c>
      <c r="J14" s="231"/>
      <c r="K14" s="230">
        <f>ROUND(E14*J14,2)</f>
        <v>0</v>
      </c>
      <c r="L14" s="230">
        <v>21</v>
      </c>
      <c r="M14" s="230">
        <f>G14*(1+L14/100)</f>
        <v>0</v>
      </c>
      <c r="N14" s="229">
        <v>5.3699999999999998E-3</v>
      </c>
      <c r="O14" s="229">
        <f>ROUND(E14*N14,2)</f>
        <v>0</v>
      </c>
      <c r="P14" s="229">
        <v>0</v>
      </c>
      <c r="Q14" s="229">
        <f>ROUND(E14*P14,2)</f>
        <v>0</v>
      </c>
      <c r="R14" s="230"/>
      <c r="S14" s="230" t="s">
        <v>279</v>
      </c>
      <c r="T14" s="230" t="s">
        <v>280</v>
      </c>
      <c r="U14" s="230">
        <v>0.47</v>
      </c>
      <c r="V14" s="230">
        <f>ROUND(E14*U14,2)</f>
        <v>0.24</v>
      </c>
      <c r="W14" s="230"/>
      <c r="X14" s="230" t="s">
        <v>281</v>
      </c>
      <c r="Y14" s="210"/>
      <c r="Z14" s="210"/>
      <c r="AA14" s="210"/>
      <c r="AB14" s="210"/>
      <c r="AC14" s="210"/>
      <c r="AD14" s="210"/>
      <c r="AE14" s="210"/>
      <c r="AF14" s="210"/>
      <c r="AG14" s="210" t="s">
        <v>637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5</v>
      </c>
      <c r="B15" s="248" t="s">
        <v>1327</v>
      </c>
      <c r="C15" s="255" t="s">
        <v>1328</v>
      </c>
      <c r="D15" s="249" t="s">
        <v>386</v>
      </c>
      <c r="E15" s="250">
        <v>2</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397</v>
      </c>
      <c r="T15" s="230" t="s">
        <v>280</v>
      </c>
      <c r="U15" s="230">
        <v>0.12</v>
      </c>
      <c r="V15" s="230">
        <f>ROUND(E15*U15,2)</f>
        <v>0.24</v>
      </c>
      <c r="W15" s="230"/>
      <c r="X15" s="230" t="s">
        <v>281</v>
      </c>
      <c r="Y15" s="210"/>
      <c r="Z15" s="210"/>
      <c r="AA15" s="210"/>
      <c r="AB15" s="210"/>
      <c r="AC15" s="210"/>
      <c r="AD15" s="210"/>
      <c r="AE15" s="210"/>
      <c r="AF15" s="210"/>
      <c r="AG15" s="210" t="s">
        <v>637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6</v>
      </c>
      <c r="B16" s="248" t="s">
        <v>1329</v>
      </c>
      <c r="C16" s="255" t="s">
        <v>1330</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7</v>
      </c>
      <c r="B17" s="248" t="s">
        <v>1331</v>
      </c>
      <c r="C17" s="255" t="s">
        <v>1332</v>
      </c>
      <c r="D17" s="249" t="s">
        <v>386</v>
      </c>
      <c r="E17" s="250">
        <v>2</v>
      </c>
      <c r="F17" s="251"/>
      <c r="G17" s="252">
        <f>ROUND(E17*F17,2)</f>
        <v>0</v>
      </c>
      <c r="H17" s="231"/>
      <c r="I17" s="230">
        <f>ROUND(E17*H17,2)</f>
        <v>0</v>
      </c>
      <c r="J17" s="231"/>
      <c r="K17" s="230">
        <f>ROUND(E17*J17,2)</f>
        <v>0</v>
      </c>
      <c r="L17" s="230">
        <v>21</v>
      </c>
      <c r="M17" s="230">
        <f>G17*(1+L17/100)</f>
        <v>0</v>
      </c>
      <c r="N17" s="229">
        <v>9.3999999999999997E-4</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8</v>
      </c>
      <c r="B18" s="248" t="s">
        <v>1333</v>
      </c>
      <c r="C18" s="255" t="s">
        <v>700</v>
      </c>
      <c r="D18" s="249" t="s">
        <v>345</v>
      </c>
      <c r="E18" s="250">
        <v>0.5</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34" t="s">
        <v>274</v>
      </c>
      <c r="B19" s="235" t="s">
        <v>234</v>
      </c>
      <c r="C19" s="254" t="s">
        <v>235</v>
      </c>
      <c r="D19" s="236"/>
      <c r="E19" s="237"/>
      <c r="F19" s="238"/>
      <c r="G19" s="239">
        <f>SUMIF(AG20:AG29,"&lt;&gt;NOR",G20:G29)</f>
        <v>0</v>
      </c>
      <c r="H19" s="233"/>
      <c r="I19" s="233">
        <f>SUM(I20:I29)</f>
        <v>0</v>
      </c>
      <c r="J19" s="233"/>
      <c r="K19" s="233">
        <f>SUM(K20:K29)</f>
        <v>0</v>
      </c>
      <c r="L19" s="233"/>
      <c r="M19" s="233">
        <f>SUM(M20:M29)</f>
        <v>0</v>
      </c>
      <c r="N19" s="232"/>
      <c r="O19" s="232">
        <f>SUM(O20:O29)</f>
        <v>0</v>
      </c>
      <c r="P19" s="232"/>
      <c r="Q19" s="232">
        <f>SUM(Q20:Q29)</f>
        <v>0</v>
      </c>
      <c r="R19" s="233"/>
      <c r="S19" s="233"/>
      <c r="T19" s="233"/>
      <c r="U19" s="233"/>
      <c r="V19" s="233">
        <f>SUM(V20:V29)</f>
        <v>1.1400000000000001</v>
      </c>
      <c r="W19" s="233"/>
      <c r="X19" s="233"/>
      <c r="AG19" t="s">
        <v>275</v>
      </c>
    </row>
    <row r="20" spans="1:60" outlineLevel="1" x14ac:dyDescent="0.2">
      <c r="A20" s="247">
        <v>9</v>
      </c>
      <c r="B20" s="248" t="s">
        <v>735</v>
      </c>
      <c r="C20" s="255" t="s">
        <v>736</v>
      </c>
      <c r="D20" s="249" t="s">
        <v>386</v>
      </c>
      <c r="E20" s="250">
        <v>3</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0.17</v>
      </c>
      <c r="V20" s="230">
        <f>ROUND(E20*U20,2)</f>
        <v>0.51</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10</v>
      </c>
      <c r="B21" s="248" t="s">
        <v>733</v>
      </c>
      <c r="C21" s="255" t="s">
        <v>734</v>
      </c>
      <c r="D21" s="249" t="s">
        <v>386</v>
      </c>
      <c r="E21" s="250">
        <v>3</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0.21</v>
      </c>
      <c r="V21" s="230">
        <f>ROUND(E21*U21,2)</f>
        <v>0.63</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11</v>
      </c>
      <c r="B22" s="248" t="s">
        <v>1334</v>
      </c>
      <c r="C22" s="255" t="s">
        <v>1285</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12</v>
      </c>
      <c r="B23" s="248" t="s">
        <v>1335</v>
      </c>
      <c r="C23" s="255" t="s">
        <v>1287</v>
      </c>
      <c r="D23" s="249" t="s">
        <v>386</v>
      </c>
      <c r="E23" s="250">
        <v>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13</v>
      </c>
      <c r="B24" s="248" t="s">
        <v>1336</v>
      </c>
      <c r="C24" s="255" t="s">
        <v>1289</v>
      </c>
      <c r="D24" s="249" t="s">
        <v>386</v>
      </c>
      <c r="E24" s="250">
        <v>3</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440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14</v>
      </c>
      <c r="B25" s="248" t="s">
        <v>1337</v>
      </c>
      <c r="C25" s="255" t="s">
        <v>1338</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440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15</v>
      </c>
      <c r="B26" s="248" t="s">
        <v>1339</v>
      </c>
      <c r="C26" s="255" t="s">
        <v>754</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440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16</v>
      </c>
      <c r="B27" s="248" t="s">
        <v>1340</v>
      </c>
      <c r="C27" s="255" t="s">
        <v>756</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17</v>
      </c>
      <c r="B28" s="248" t="s">
        <v>1341</v>
      </c>
      <c r="C28" s="255" t="s">
        <v>758</v>
      </c>
      <c r="D28" s="249" t="s">
        <v>386</v>
      </c>
      <c r="E28" s="250">
        <v>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18</v>
      </c>
      <c r="B29" s="248" t="s">
        <v>1342</v>
      </c>
      <c r="C29" s="255" t="s">
        <v>1343</v>
      </c>
      <c r="D29" s="249" t="s">
        <v>386</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440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34" t="s">
        <v>274</v>
      </c>
      <c r="B30" s="235" t="s">
        <v>238</v>
      </c>
      <c r="C30" s="254" t="s">
        <v>239</v>
      </c>
      <c r="D30" s="236"/>
      <c r="E30" s="237"/>
      <c r="F30" s="238"/>
      <c r="G30" s="239">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3"/>
      <c r="U30" s="233"/>
      <c r="V30" s="233">
        <f>SUM(V31:V32)</f>
        <v>0.05</v>
      </c>
      <c r="W30" s="233"/>
      <c r="X30" s="233"/>
      <c r="AG30" t="s">
        <v>275</v>
      </c>
    </row>
    <row r="31" spans="1:60" outlineLevel="1" x14ac:dyDescent="0.2">
      <c r="A31" s="247">
        <v>19</v>
      </c>
      <c r="B31" s="248" t="s">
        <v>1344</v>
      </c>
      <c r="C31" s="255" t="s">
        <v>861</v>
      </c>
      <c r="D31" s="249" t="s">
        <v>345</v>
      </c>
      <c r="E31" s="250">
        <v>0.5</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20</v>
      </c>
      <c r="B32" s="248" t="s">
        <v>1345</v>
      </c>
      <c r="C32" s="255" t="s">
        <v>863</v>
      </c>
      <c r="D32" s="249" t="s">
        <v>345</v>
      </c>
      <c r="E32" s="250">
        <v>0.5</v>
      </c>
      <c r="F32" s="251"/>
      <c r="G32" s="252">
        <f>ROUND(E32*F32,2)</f>
        <v>0</v>
      </c>
      <c r="H32" s="231"/>
      <c r="I32" s="230">
        <f>ROUND(E32*H32,2)</f>
        <v>0</v>
      </c>
      <c r="J32" s="231"/>
      <c r="K32" s="230">
        <f>ROUND(E32*J32,2)</f>
        <v>0</v>
      </c>
      <c r="L32" s="230">
        <v>21</v>
      </c>
      <c r="M32" s="230">
        <f>G32*(1+L32/100)</f>
        <v>0</v>
      </c>
      <c r="N32" s="229">
        <v>9.0000000000000006E-5</v>
      </c>
      <c r="O32" s="229">
        <f>ROUND(E32*N32,2)</f>
        <v>0</v>
      </c>
      <c r="P32" s="229">
        <v>0</v>
      </c>
      <c r="Q32" s="229">
        <f>ROUND(E32*P32,2)</f>
        <v>0</v>
      </c>
      <c r="R32" s="230"/>
      <c r="S32" s="230" t="s">
        <v>279</v>
      </c>
      <c r="T32" s="230" t="s">
        <v>280</v>
      </c>
      <c r="U32" s="230">
        <v>0.1</v>
      </c>
      <c r="V32" s="230">
        <f>ROUND(E32*U32,2)</f>
        <v>0.05</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247</v>
      </c>
      <c r="C33" s="254" t="s">
        <v>29</v>
      </c>
      <c r="D33" s="236"/>
      <c r="E33" s="237"/>
      <c r="F33" s="238"/>
      <c r="G33" s="239">
        <f>SUMIF(AG34:AG40,"&lt;&gt;NOR",G34:G40)</f>
        <v>0</v>
      </c>
      <c r="H33" s="233"/>
      <c r="I33" s="233">
        <f>SUM(I34:I40)</f>
        <v>0</v>
      </c>
      <c r="J33" s="233"/>
      <c r="K33" s="233">
        <f>SUM(K34:K40)</f>
        <v>0</v>
      </c>
      <c r="L33" s="233"/>
      <c r="M33" s="233">
        <f>SUM(M34:M40)</f>
        <v>0</v>
      </c>
      <c r="N33" s="232"/>
      <c r="O33" s="232">
        <f>SUM(O34:O40)</f>
        <v>0</v>
      </c>
      <c r="P33" s="232"/>
      <c r="Q33" s="232">
        <f>SUM(Q34:Q40)</f>
        <v>0</v>
      </c>
      <c r="R33" s="233"/>
      <c r="S33" s="233"/>
      <c r="T33" s="233"/>
      <c r="U33" s="233"/>
      <c r="V33" s="233">
        <f>SUM(V34:V40)</f>
        <v>0.44</v>
      </c>
      <c r="W33" s="233"/>
      <c r="X33" s="233"/>
      <c r="AG33" t="s">
        <v>275</v>
      </c>
    </row>
    <row r="34" spans="1:60" outlineLevel="1" x14ac:dyDescent="0.2">
      <c r="A34" s="247">
        <v>21</v>
      </c>
      <c r="B34" s="248" t="s">
        <v>1346</v>
      </c>
      <c r="C34" s="255" t="s">
        <v>1291</v>
      </c>
      <c r="D34" s="249" t="s">
        <v>304</v>
      </c>
      <c r="E34" s="250">
        <v>0.25</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22</v>
      </c>
      <c r="B35" s="248" t="s">
        <v>1347</v>
      </c>
      <c r="C35" s="255" t="s">
        <v>1295</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7">
        <v>23</v>
      </c>
      <c r="B36" s="248" t="s">
        <v>1348</v>
      </c>
      <c r="C36" s="255" t="s">
        <v>1293</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820</v>
      </c>
      <c r="U36" s="230">
        <v>0</v>
      </c>
      <c r="V36" s="230">
        <f>ROUND(E36*U36,2)</f>
        <v>0</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24</v>
      </c>
      <c r="B37" s="248" t="s">
        <v>1349</v>
      </c>
      <c r="C37" s="255" t="s">
        <v>867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637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25</v>
      </c>
      <c r="B38" s="248" t="s">
        <v>1350</v>
      </c>
      <c r="C38" s="255" t="s">
        <v>1298</v>
      </c>
      <c r="D38" s="249" t="s">
        <v>386</v>
      </c>
      <c r="E38" s="250">
        <v>4</v>
      </c>
      <c r="F38" s="251"/>
      <c r="G38" s="252">
        <f>ROUND(E38*F38,2)</f>
        <v>0</v>
      </c>
      <c r="H38" s="231"/>
      <c r="I38" s="230">
        <f>ROUND(E38*H38,2)</f>
        <v>0</v>
      </c>
      <c r="J38" s="231"/>
      <c r="K38" s="230">
        <f>ROUND(E38*J38,2)</f>
        <v>0</v>
      </c>
      <c r="L38" s="230">
        <v>21</v>
      </c>
      <c r="M38" s="230">
        <f>G38*(1+L38/100)</f>
        <v>0</v>
      </c>
      <c r="N38" s="229">
        <v>1.1299999999999999E-3</v>
      </c>
      <c r="O38" s="229">
        <f>ROUND(E38*N38,2)</f>
        <v>0</v>
      </c>
      <c r="P38" s="229">
        <v>0</v>
      </c>
      <c r="Q38" s="229">
        <f>ROUND(E38*P38,2)</f>
        <v>0</v>
      </c>
      <c r="R38" s="230"/>
      <c r="S38" s="230" t="s">
        <v>279</v>
      </c>
      <c r="T38" s="230" t="s">
        <v>280</v>
      </c>
      <c r="U38" s="230">
        <v>0.11</v>
      </c>
      <c r="V38" s="230">
        <f>ROUND(E38*U38,2)</f>
        <v>0.44</v>
      </c>
      <c r="W38" s="230"/>
      <c r="X38" s="230" t="s">
        <v>281</v>
      </c>
      <c r="Y38" s="210"/>
      <c r="Z38" s="210"/>
      <c r="AA38" s="210"/>
      <c r="AB38" s="210"/>
      <c r="AC38" s="210"/>
      <c r="AD38" s="210"/>
      <c r="AE38" s="210"/>
      <c r="AF38" s="210"/>
      <c r="AG38" s="210" t="s">
        <v>637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7">
        <v>26</v>
      </c>
      <c r="B39" s="248" t="s">
        <v>1351</v>
      </c>
      <c r="C39" s="255" t="s">
        <v>1352</v>
      </c>
      <c r="D39" s="249" t="s">
        <v>386</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637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33.75" outlineLevel="1" x14ac:dyDescent="0.2">
      <c r="A40" s="247">
        <v>27</v>
      </c>
      <c r="B40" s="248" t="s">
        <v>1353</v>
      </c>
      <c r="C40" s="255" t="s">
        <v>1302</v>
      </c>
      <c r="D40" s="249" t="s">
        <v>386</v>
      </c>
      <c r="E40" s="250">
        <v>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637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34" t="s">
        <v>274</v>
      </c>
      <c r="B41" s="235" t="s">
        <v>248</v>
      </c>
      <c r="C41" s="254" t="s">
        <v>30</v>
      </c>
      <c r="D41" s="236"/>
      <c r="E41" s="237"/>
      <c r="F41" s="238"/>
      <c r="G41" s="239">
        <f>SUMIF(AG42:AG44,"&lt;&gt;NOR",G42:G44)</f>
        <v>0</v>
      </c>
      <c r="H41" s="233"/>
      <c r="I41" s="233">
        <f>SUM(I42:I44)</f>
        <v>0</v>
      </c>
      <c r="J41" s="233"/>
      <c r="K41" s="233">
        <f>SUM(K42:K44)</f>
        <v>0</v>
      </c>
      <c r="L41" s="233"/>
      <c r="M41" s="233">
        <f>SUM(M42:M44)</f>
        <v>0</v>
      </c>
      <c r="N41" s="232"/>
      <c r="O41" s="232">
        <f>SUM(O42:O44)</f>
        <v>0</v>
      </c>
      <c r="P41" s="232"/>
      <c r="Q41" s="232">
        <f>SUM(Q42:Q44)</f>
        <v>0</v>
      </c>
      <c r="R41" s="233"/>
      <c r="S41" s="233"/>
      <c r="T41" s="233"/>
      <c r="U41" s="233"/>
      <c r="V41" s="233">
        <f>SUM(V42:V44)</f>
        <v>0</v>
      </c>
      <c r="W41" s="233"/>
      <c r="X41" s="233"/>
      <c r="AG41" t="s">
        <v>275</v>
      </c>
    </row>
    <row r="42" spans="1:60" outlineLevel="1" x14ac:dyDescent="0.2">
      <c r="A42" s="247">
        <v>28</v>
      </c>
      <c r="B42" s="248" t="s">
        <v>1354</v>
      </c>
      <c r="C42" s="255" t="s">
        <v>1355</v>
      </c>
      <c r="D42" s="249" t="s">
        <v>386</v>
      </c>
      <c r="E42" s="250">
        <v>1</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281</v>
      </c>
      <c r="Y42" s="210"/>
      <c r="Z42" s="210"/>
      <c r="AA42" s="210"/>
      <c r="AB42" s="210"/>
      <c r="AC42" s="210"/>
      <c r="AD42" s="210"/>
      <c r="AE42" s="210"/>
      <c r="AF42" s="210"/>
      <c r="AG42" s="210" t="s">
        <v>637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29</v>
      </c>
      <c r="B43" s="248" t="s">
        <v>1356</v>
      </c>
      <c r="C43" s="255" t="s">
        <v>908</v>
      </c>
      <c r="D43" s="249" t="s">
        <v>386</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637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1">
        <v>30</v>
      </c>
      <c r="B44" s="242" t="s">
        <v>1357</v>
      </c>
      <c r="C44" s="256" t="s">
        <v>906</v>
      </c>
      <c r="D44" s="243" t="s">
        <v>386</v>
      </c>
      <c r="E44" s="244">
        <v>1</v>
      </c>
      <c r="F44" s="245"/>
      <c r="G44" s="246">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637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3"/>
      <c r="B45" s="4"/>
      <c r="C45" s="258"/>
      <c r="D45" s="6"/>
      <c r="E45" s="3"/>
      <c r="F45" s="3"/>
      <c r="G45" s="3"/>
      <c r="H45" s="3"/>
      <c r="I45" s="3"/>
      <c r="J45" s="3"/>
      <c r="K45" s="3"/>
      <c r="L45" s="3"/>
      <c r="M45" s="3"/>
      <c r="N45" s="3"/>
      <c r="O45" s="3"/>
      <c r="P45" s="3"/>
      <c r="Q45" s="3"/>
      <c r="R45" s="3"/>
      <c r="S45" s="3"/>
      <c r="T45" s="3"/>
      <c r="U45" s="3"/>
      <c r="V45" s="3"/>
      <c r="W45" s="3"/>
      <c r="X45" s="3"/>
      <c r="AE45">
        <v>15</v>
      </c>
      <c r="AF45">
        <v>21</v>
      </c>
      <c r="AG45" t="s">
        <v>261</v>
      </c>
    </row>
    <row r="46" spans="1:60" x14ac:dyDescent="0.2">
      <c r="A46" s="213"/>
      <c r="B46" s="214" t="s">
        <v>31</v>
      </c>
      <c r="C46" s="259"/>
      <c r="D46" s="215"/>
      <c r="E46" s="216"/>
      <c r="F46" s="216"/>
      <c r="G46" s="240">
        <f>G8+G10+G13+G19+G30+G33+G41</f>
        <v>0</v>
      </c>
      <c r="H46" s="3"/>
      <c r="I46" s="3"/>
      <c r="J46" s="3"/>
      <c r="K46" s="3"/>
      <c r="L46" s="3"/>
      <c r="M46" s="3"/>
      <c r="N46" s="3"/>
      <c r="O46" s="3"/>
      <c r="P46" s="3"/>
      <c r="Q46" s="3"/>
      <c r="R46" s="3"/>
      <c r="S46" s="3"/>
      <c r="T46" s="3"/>
      <c r="U46" s="3"/>
      <c r="V46" s="3"/>
      <c r="W46" s="3"/>
      <c r="X46" s="3"/>
      <c r="AE46">
        <f>SUMIF(L7:L44,AE45,G7:G44)</f>
        <v>0</v>
      </c>
      <c r="AF46">
        <f>SUMIF(L7:L44,AF45,G7:G44)</f>
        <v>0</v>
      </c>
      <c r="AG46" t="s">
        <v>380</v>
      </c>
    </row>
    <row r="47" spans="1:60" x14ac:dyDescent="0.2">
      <c r="A47" s="3"/>
      <c r="B47" s="4"/>
      <c r="C47" s="258"/>
      <c r="D47" s="6"/>
      <c r="E47" s="3"/>
      <c r="F47" s="3"/>
      <c r="G47" s="3"/>
      <c r="H47" s="3"/>
      <c r="I47" s="3"/>
      <c r="J47" s="3"/>
      <c r="K47" s="3"/>
      <c r="L47" s="3"/>
      <c r="M47" s="3"/>
      <c r="N47" s="3"/>
      <c r="O47" s="3"/>
      <c r="P47" s="3"/>
      <c r="Q47" s="3"/>
      <c r="R47" s="3"/>
      <c r="S47" s="3"/>
      <c r="T47" s="3"/>
      <c r="U47" s="3"/>
      <c r="V47" s="3"/>
      <c r="W47" s="3"/>
      <c r="X47" s="3"/>
    </row>
    <row r="48" spans="1:60" x14ac:dyDescent="0.2">
      <c r="A48" s="3"/>
      <c r="B48" s="4"/>
      <c r="C48" s="258"/>
      <c r="D48" s="6"/>
      <c r="E48" s="3"/>
      <c r="F48" s="3"/>
      <c r="G48" s="3"/>
      <c r="H48" s="3"/>
      <c r="I48" s="3"/>
      <c r="J48" s="3"/>
      <c r="K48" s="3"/>
      <c r="L48" s="3"/>
      <c r="M48" s="3"/>
      <c r="N48" s="3"/>
      <c r="O48" s="3"/>
      <c r="P48" s="3"/>
      <c r="Q48" s="3"/>
      <c r="R48" s="3"/>
      <c r="S48" s="3"/>
      <c r="T48" s="3"/>
      <c r="U48" s="3"/>
      <c r="V48" s="3"/>
      <c r="W48" s="3"/>
      <c r="X48" s="3"/>
    </row>
    <row r="49" spans="1:33" x14ac:dyDescent="0.2">
      <c r="A49" s="217" t="s">
        <v>381</v>
      </c>
      <c r="B49" s="217"/>
      <c r="C49" s="260"/>
      <c r="D49" s="6"/>
      <c r="E49" s="3"/>
      <c r="F49" s="3"/>
      <c r="G49" s="3"/>
      <c r="H49" s="3"/>
      <c r="I49" s="3"/>
      <c r="J49" s="3"/>
      <c r="K49" s="3"/>
      <c r="L49" s="3"/>
      <c r="M49" s="3"/>
      <c r="N49" s="3"/>
      <c r="O49" s="3"/>
      <c r="P49" s="3"/>
      <c r="Q49" s="3"/>
      <c r="R49" s="3"/>
      <c r="S49" s="3"/>
      <c r="T49" s="3"/>
      <c r="U49" s="3"/>
      <c r="V49" s="3"/>
      <c r="W49" s="3"/>
      <c r="X49" s="3"/>
    </row>
    <row r="50" spans="1:33" x14ac:dyDescent="0.2">
      <c r="A50" s="218"/>
      <c r="B50" s="219"/>
      <c r="C50" s="261"/>
      <c r="D50" s="219"/>
      <c r="E50" s="219"/>
      <c r="F50" s="219"/>
      <c r="G50" s="220"/>
      <c r="H50" s="3"/>
      <c r="I50" s="3"/>
      <c r="J50" s="3"/>
      <c r="K50" s="3"/>
      <c r="L50" s="3"/>
      <c r="M50" s="3"/>
      <c r="N50" s="3"/>
      <c r="O50" s="3"/>
      <c r="P50" s="3"/>
      <c r="Q50" s="3"/>
      <c r="R50" s="3"/>
      <c r="S50" s="3"/>
      <c r="T50" s="3"/>
      <c r="U50" s="3"/>
      <c r="V50" s="3"/>
      <c r="W50" s="3"/>
      <c r="X50" s="3"/>
      <c r="AG50" t="s">
        <v>382</v>
      </c>
    </row>
    <row r="51" spans="1:33" x14ac:dyDescent="0.2">
      <c r="A51" s="221"/>
      <c r="B51" s="222"/>
      <c r="C51" s="262"/>
      <c r="D51" s="222"/>
      <c r="E51" s="222"/>
      <c r="F51" s="222"/>
      <c r="G51" s="223"/>
      <c r="H51" s="3"/>
      <c r="I51" s="3"/>
      <c r="J51" s="3"/>
      <c r="K51" s="3"/>
      <c r="L51" s="3"/>
      <c r="M51" s="3"/>
      <c r="N51" s="3"/>
      <c r="O51" s="3"/>
      <c r="P51" s="3"/>
      <c r="Q51" s="3"/>
      <c r="R51" s="3"/>
      <c r="S51" s="3"/>
      <c r="T51" s="3"/>
      <c r="U51" s="3"/>
      <c r="V51" s="3"/>
      <c r="W51" s="3"/>
      <c r="X51" s="3"/>
    </row>
    <row r="52" spans="1:33" x14ac:dyDescent="0.2">
      <c r="A52" s="221"/>
      <c r="B52" s="222"/>
      <c r="C52" s="262"/>
      <c r="D52" s="222"/>
      <c r="E52" s="222"/>
      <c r="F52" s="222"/>
      <c r="G52" s="223"/>
      <c r="H52" s="3"/>
      <c r="I52" s="3"/>
      <c r="J52" s="3"/>
      <c r="K52" s="3"/>
      <c r="L52" s="3"/>
      <c r="M52" s="3"/>
      <c r="N52" s="3"/>
      <c r="O52" s="3"/>
      <c r="P52" s="3"/>
      <c r="Q52" s="3"/>
      <c r="R52" s="3"/>
      <c r="S52" s="3"/>
      <c r="T52" s="3"/>
      <c r="U52" s="3"/>
      <c r="V52" s="3"/>
      <c r="W52" s="3"/>
      <c r="X52" s="3"/>
    </row>
    <row r="53" spans="1:33" x14ac:dyDescent="0.2">
      <c r="A53" s="221"/>
      <c r="B53" s="222"/>
      <c r="C53" s="262"/>
      <c r="D53" s="222"/>
      <c r="E53" s="222"/>
      <c r="F53" s="222"/>
      <c r="G53" s="223"/>
      <c r="H53" s="3"/>
      <c r="I53" s="3"/>
      <c r="J53" s="3"/>
      <c r="K53" s="3"/>
      <c r="L53" s="3"/>
      <c r="M53" s="3"/>
      <c r="N53" s="3"/>
      <c r="O53" s="3"/>
      <c r="P53" s="3"/>
      <c r="Q53" s="3"/>
      <c r="R53" s="3"/>
      <c r="S53" s="3"/>
      <c r="T53" s="3"/>
      <c r="U53" s="3"/>
      <c r="V53" s="3"/>
      <c r="W53" s="3"/>
      <c r="X53" s="3"/>
    </row>
    <row r="54" spans="1:33" x14ac:dyDescent="0.2">
      <c r="A54" s="224"/>
      <c r="B54" s="225"/>
      <c r="C54" s="263"/>
      <c r="D54" s="225"/>
      <c r="E54" s="225"/>
      <c r="F54" s="225"/>
      <c r="G54" s="226"/>
      <c r="H54" s="3"/>
      <c r="I54" s="3"/>
      <c r="J54" s="3"/>
      <c r="K54" s="3"/>
      <c r="L54" s="3"/>
      <c r="M54" s="3"/>
      <c r="N54" s="3"/>
      <c r="O54" s="3"/>
      <c r="P54" s="3"/>
      <c r="Q54" s="3"/>
      <c r="R54" s="3"/>
      <c r="S54" s="3"/>
      <c r="T54" s="3"/>
      <c r="U54" s="3"/>
      <c r="V54" s="3"/>
      <c r="W54" s="3"/>
      <c r="X54" s="3"/>
    </row>
    <row r="55" spans="1:33" x14ac:dyDescent="0.2">
      <c r="A55" s="3"/>
      <c r="B55" s="4"/>
      <c r="C55" s="258"/>
      <c r="D55" s="6"/>
      <c r="E55" s="3"/>
      <c r="F55" s="3"/>
      <c r="G55" s="3"/>
      <c r="H55" s="3"/>
      <c r="I55" s="3"/>
      <c r="J55" s="3"/>
      <c r="K55" s="3"/>
      <c r="L55" s="3"/>
      <c r="M55" s="3"/>
      <c r="N55" s="3"/>
      <c r="O55" s="3"/>
      <c r="P55" s="3"/>
      <c r="Q55" s="3"/>
      <c r="R55" s="3"/>
      <c r="S55" s="3"/>
      <c r="T55" s="3"/>
      <c r="U55" s="3"/>
      <c r="V55" s="3"/>
      <c r="W55" s="3"/>
      <c r="X55" s="3"/>
    </row>
    <row r="56" spans="1:33" x14ac:dyDescent="0.2">
      <c r="C56" s="264"/>
      <c r="D56" s="10"/>
      <c r="AG56" t="s">
        <v>383</v>
      </c>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9:C49"/>
    <mergeCell ref="A50:G5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6980C-57F6-4ED5-A6FC-93E1A3F6C47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61</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1358</v>
      </c>
      <c r="C9" s="255" t="s">
        <v>1321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SUMIF(AG11:AG12,"&lt;&gt;NOR",G11:G12)</f>
        <v>0</v>
      </c>
      <c r="H10" s="233"/>
      <c r="I10" s="233">
        <f>SUM(I11:I12)</f>
        <v>0</v>
      </c>
      <c r="J10" s="233"/>
      <c r="K10" s="233">
        <f>SUM(K11:K12)</f>
        <v>0</v>
      </c>
      <c r="L10" s="233"/>
      <c r="M10" s="233">
        <f>SUM(M11:M12)</f>
        <v>0</v>
      </c>
      <c r="N10" s="232"/>
      <c r="O10" s="232">
        <f>SUM(O11:O12)</f>
        <v>0</v>
      </c>
      <c r="P10" s="232"/>
      <c r="Q10" s="232">
        <f>SUM(Q11:Q12)</f>
        <v>0</v>
      </c>
      <c r="R10" s="233"/>
      <c r="S10" s="233"/>
      <c r="T10" s="233"/>
      <c r="U10" s="233"/>
      <c r="V10" s="233">
        <f>SUM(V11:V12)</f>
        <v>0</v>
      </c>
      <c r="W10" s="233"/>
      <c r="X10" s="233"/>
      <c r="AG10" t="s">
        <v>275</v>
      </c>
    </row>
    <row r="11" spans="1:60" outlineLevel="1" x14ac:dyDescent="0.2">
      <c r="A11" s="247">
        <v>2</v>
      </c>
      <c r="B11" s="248" t="s">
        <v>1359</v>
      </c>
      <c r="C11" s="255" t="s">
        <v>399</v>
      </c>
      <c r="D11" s="249" t="s">
        <v>345</v>
      </c>
      <c r="E11" s="250">
        <v>0.6</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47">
        <v>3</v>
      </c>
      <c r="B12" s="248" t="s">
        <v>1360</v>
      </c>
      <c r="C12" s="255" t="s">
        <v>1324</v>
      </c>
      <c r="D12" s="249" t="s">
        <v>345</v>
      </c>
      <c r="E12" s="250">
        <v>0.6</v>
      </c>
      <c r="F12" s="251"/>
      <c r="G12" s="252">
        <f>ROUND(E12*F12,2)</f>
        <v>0</v>
      </c>
      <c r="H12" s="231"/>
      <c r="I12" s="230">
        <f>ROUND(E12*H12,2)</f>
        <v>0</v>
      </c>
      <c r="J12" s="231"/>
      <c r="K12" s="230">
        <f>ROUND(E12*J12,2)</f>
        <v>0</v>
      </c>
      <c r="L12" s="230">
        <v>21</v>
      </c>
      <c r="M12" s="230">
        <f>G12*(1+L12/100)</f>
        <v>0</v>
      </c>
      <c r="N12" s="229">
        <v>9.0000000000000006E-5</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34" t="s">
        <v>274</v>
      </c>
      <c r="B13" s="235" t="s">
        <v>232</v>
      </c>
      <c r="C13" s="254" t="s">
        <v>233</v>
      </c>
      <c r="D13" s="236"/>
      <c r="E13" s="237"/>
      <c r="F13" s="238"/>
      <c r="G13" s="239">
        <f>SUMIF(AG14:AG18,"&lt;&gt;NOR",G14:G18)</f>
        <v>0</v>
      </c>
      <c r="H13" s="233"/>
      <c r="I13" s="233">
        <f>SUM(I14:I18)</f>
        <v>0</v>
      </c>
      <c r="J13" s="233"/>
      <c r="K13" s="233">
        <f>SUM(K14:K18)</f>
        <v>0</v>
      </c>
      <c r="L13" s="233"/>
      <c r="M13" s="233">
        <f>SUM(M14:M18)</f>
        <v>0</v>
      </c>
      <c r="N13" s="232"/>
      <c r="O13" s="232">
        <f>SUM(O14:O18)</f>
        <v>0</v>
      </c>
      <c r="P13" s="232"/>
      <c r="Q13" s="232">
        <f>SUM(Q14:Q18)</f>
        <v>0</v>
      </c>
      <c r="R13" s="233"/>
      <c r="S13" s="233"/>
      <c r="T13" s="233"/>
      <c r="U13" s="233"/>
      <c r="V13" s="233">
        <f>SUM(V14:V18)</f>
        <v>0.48</v>
      </c>
      <c r="W13" s="233"/>
      <c r="X13" s="233"/>
      <c r="AG13" t="s">
        <v>275</v>
      </c>
    </row>
    <row r="14" spans="1:60" outlineLevel="1" x14ac:dyDescent="0.2">
      <c r="A14" s="247">
        <v>4</v>
      </c>
      <c r="B14" s="248" t="s">
        <v>1325</v>
      </c>
      <c r="C14" s="255" t="s">
        <v>1326</v>
      </c>
      <c r="D14" s="249" t="s">
        <v>345</v>
      </c>
      <c r="E14" s="250">
        <v>0.5</v>
      </c>
      <c r="F14" s="251"/>
      <c r="G14" s="252">
        <f>ROUND(E14*F14,2)</f>
        <v>0</v>
      </c>
      <c r="H14" s="231"/>
      <c r="I14" s="230">
        <f>ROUND(E14*H14,2)</f>
        <v>0</v>
      </c>
      <c r="J14" s="231"/>
      <c r="K14" s="230">
        <f>ROUND(E14*J14,2)</f>
        <v>0</v>
      </c>
      <c r="L14" s="230">
        <v>21</v>
      </c>
      <c r="M14" s="230">
        <f>G14*(1+L14/100)</f>
        <v>0</v>
      </c>
      <c r="N14" s="229">
        <v>5.3699999999999998E-3</v>
      </c>
      <c r="O14" s="229">
        <f>ROUND(E14*N14,2)</f>
        <v>0</v>
      </c>
      <c r="P14" s="229">
        <v>0</v>
      </c>
      <c r="Q14" s="229">
        <f>ROUND(E14*P14,2)</f>
        <v>0</v>
      </c>
      <c r="R14" s="230"/>
      <c r="S14" s="230" t="s">
        <v>279</v>
      </c>
      <c r="T14" s="230" t="s">
        <v>280</v>
      </c>
      <c r="U14" s="230">
        <v>0.47</v>
      </c>
      <c r="V14" s="230">
        <f>ROUND(E14*U14,2)</f>
        <v>0.24</v>
      </c>
      <c r="W14" s="230"/>
      <c r="X14" s="230" t="s">
        <v>281</v>
      </c>
      <c r="Y14" s="210"/>
      <c r="Z14" s="210"/>
      <c r="AA14" s="210"/>
      <c r="AB14" s="210"/>
      <c r="AC14" s="210"/>
      <c r="AD14" s="210"/>
      <c r="AE14" s="210"/>
      <c r="AF14" s="210"/>
      <c r="AG14" s="210" t="s">
        <v>637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5</v>
      </c>
      <c r="B15" s="248" t="s">
        <v>1361</v>
      </c>
      <c r="C15" s="255" t="s">
        <v>1328</v>
      </c>
      <c r="D15" s="249" t="s">
        <v>386</v>
      </c>
      <c r="E15" s="250">
        <v>2</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0.12</v>
      </c>
      <c r="V15" s="230">
        <f>ROUND(E15*U15,2)</f>
        <v>0.24</v>
      </c>
      <c r="W15" s="230"/>
      <c r="X15" s="230" t="s">
        <v>281</v>
      </c>
      <c r="Y15" s="210"/>
      <c r="Z15" s="210"/>
      <c r="AA15" s="210"/>
      <c r="AB15" s="210"/>
      <c r="AC15" s="210"/>
      <c r="AD15" s="210"/>
      <c r="AE15" s="210"/>
      <c r="AF15" s="210"/>
      <c r="AG15" s="210" t="s">
        <v>637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6</v>
      </c>
      <c r="B16" s="248" t="s">
        <v>1362</v>
      </c>
      <c r="C16" s="255" t="s">
        <v>1330</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7</v>
      </c>
      <c r="B17" s="248" t="s">
        <v>1363</v>
      </c>
      <c r="C17" s="255" t="s">
        <v>1332</v>
      </c>
      <c r="D17" s="249" t="s">
        <v>386</v>
      </c>
      <c r="E17" s="250">
        <v>2</v>
      </c>
      <c r="F17" s="251"/>
      <c r="G17" s="252">
        <f>ROUND(E17*F17,2)</f>
        <v>0</v>
      </c>
      <c r="H17" s="231"/>
      <c r="I17" s="230">
        <f>ROUND(E17*H17,2)</f>
        <v>0</v>
      </c>
      <c r="J17" s="231"/>
      <c r="K17" s="230">
        <f>ROUND(E17*J17,2)</f>
        <v>0</v>
      </c>
      <c r="L17" s="230">
        <v>21</v>
      </c>
      <c r="M17" s="230">
        <f>G17*(1+L17/100)</f>
        <v>0</v>
      </c>
      <c r="N17" s="229">
        <v>6.4999999999999997E-4</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8</v>
      </c>
      <c r="B18" s="248" t="s">
        <v>1364</v>
      </c>
      <c r="C18" s="255" t="s">
        <v>700</v>
      </c>
      <c r="D18" s="249" t="s">
        <v>345</v>
      </c>
      <c r="E18" s="250">
        <v>0.5</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34" t="s">
        <v>274</v>
      </c>
      <c r="B19" s="235" t="s">
        <v>234</v>
      </c>
      <c r="C19" s="254" t="s">
        <v>235</v>
      </c>
      <c r="D19" s="236"/>
      <c r="E19" s="237"/>
      <c r="F19" s="238"/>
      <c r="G19" s="239">
        <f>SUMIF(AG20:AG29,"&lt;&gt;NOR",G20:G29)</f>
        <v>0</v>
      </c>
      <c r="H19" s="233"/>
      <c r="I19" s="233">
        <f>SUM(I20:I29)</f>
        <v>0</v>
      </c>
      <c r="J19" s="233"/>
      <c r="K19" s="233">
        <f>SUM(K20:K29)</f>
        <v>0</v>
      </c>
      <c r="L19" s="233"/>
      <c r="M19" s="233">
        <f>SUM(M20:M29)</f>
        <v>0</v>
      </c>
      <c r="N19" s="232"/>
      <c r="O19" s="232">
        <f>SUM(O20:O29)</f>
        <v>0</v>
      </c>
      <c r="P19" s="232"/>
      <c r="Q19" s="232">
        <f>SUM(Q20:Q29)</f>
        <v>0</v>
      </c>
      <c r="R19" s="233"/>
      <c r="S19" s="233"/>
      <c r="T19" s="233"/>
      <c r="U19" s="233"/>
      <c r="V19" s="233">
        <f>SUM(V20:V29)</f>
        <v>1.1400000000000001</v>
      </c>
      <c r="W19" s="233"/>
      <c r="X19" s="233"/>
      <c r="AG19" t="s">
        <v>275</v>
      </c>
    </row>
    <row r="20" spans="1:60" outlineLevel="1" x14ac:dyDescent="0.2">
      <c r="A20" s="247">
        <v>9</v>
      </c>
      <c r="B20" s="248" t="s">
        <v>735</v>
      </c>
      <c r="C20" s="255" t="s">
        <v>736</v>
      </c>
      <c r="D20" s="249" t="s">
        <v>386</v>
      </c>
      <c r="E20" s="250">
        <v>3</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0.17</v>
      </c>
      <c r="V20" s="230">
        <f>ROUND(E20*U20,2)</f>
        <v>0.51</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10</v>
      </c>
      <c r="B21" s="248" t="s">
        <v>733</v>
      </c>
      <c r="C21" s="255" t="s">
        <v>734</v>
      </c>
      <c r="D21" s="249" t="s">
        <v>386</v>
      </c>
      <c r="E21" s="250">
        <v>3</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0.21</v>
      </c>
      <c r="V21" s="230">
        <f>ROUND(E21*U21,2)</f>
        <v>0.63</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11</v>
      </c>
      <c r="B22" s="248" t="s">
        <v>1365</v>
      </c>
      <c r="C22" s="255" t="s">
        <v>1285</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12</v>
      </c>
      <c r="B23" s="248" t="s">
        <v>1366</v>
      </c>
      <c r="C23" s="255" t="s">
        <v>1287</v>
      </c>
      <c r="D23" s="249" t="s">
        <v>386</v>
      </c>
      <c r="E23" s="250">
        <v>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13</v>
      </c>
      <c r="B24" s="248" t="s">
        <v>1367</v>
      </c>
      <c r="C24" s="255" t="s">
        <v>1289</v>
      </c>
      <c r="D24" s="249" t="s">
        <v>386</v>
      </c>
      <c r="E24" s="250">
        <v>3</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440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14</v>
      </c>
      <c r="B25" s="248" t="s">
        <v>1368</v>
      </c>
      <c r="C25" s="255" t="s">
        <v>1369</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440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15</v>
      </c>
      <c r="B26" s="248" t="s">
        <v>1370</v>
      </c>
      <c r="C26" s="255" t="s">
        <v>754</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440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16</v>
      </c>
      <c r="B27" s="248" t="s">
        <v>1371</v>
      </c>
      <c r="C27" s="255" t="s">
        <v>756</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17</v>
      </c>
      <c r="B28" s="248" t="s">
        <v>1372</v>
      </c>
      <c r="C28" s="255" t="s">
        <v>758</v>
      </c>
      <c r="D28" s="249" t="s">
        <v>386</v>
      </c>
      <c r="E28" s="250">
        <v>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18</v>
      </c>
      <c r="B29" s="248" t="s">
        <v>1373</v>
      </c>
      <c r="C29" s="255" t="s">
        <v>1343</v>
      </c>
      <c r="D29" s="249" t="s">
        <v>386</v>
      </c>
      <c r="E29" s="250">
        <v>2</v>
      </c>
      <c r="F29" s="251"/>
      <c r="G29" s="252">
        <f>ROUND(E29*F29,2)</f>
        <v>0</v>
      </c>
      <c r="H29" s="231"/>
      <c r="I29" s="230">
        <f>ROUND(E29*H29,2)</f>
        <v>0</v>
      </c>
      <c r="J29" s="231"/>
      <c r="K29" s="230">
        <f>ROUND(E29*J29,2)</f>
        <v>0</v>
      </c>
      <c r="L29" s="230">
        <v>21</v>
      </c>
      <c r="M29" s="230">
        <f>G29*(1+L29/100)</f>
        <v>0</v>
      </c>
      <c r="N29" s="229">
        <v>1.9000000000000001E-4</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440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34" t="s">
        <v>274</v>
      </c>
      <c r="B30" s="235" t="s">
        <v>238</v>
      </c>
      <c r="C30" s="254" t="s">
        <v>239</v>
      </c>
      <c r="D30" s="236"/>
      <c r="E30" s="237"/>
      <c r="F30" s="238"/>
      <c r="G30" s="239">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3"/>
      <c r="U30" s="233"/>
      <c r="V30" s="233">
        <f>SUM(V31:V32)</f>
        <v>0.05</v>
      </c>
      <c r="W30" s="233"/>
      <c r="X30" s="233"/>
      <c r="AG30" t="s">
        <v>275</v>
      </c>
    </row>
    <row r="31" spans="1:60" outlineLevel="1" x14ac:dyDescent="0.2">
      <c r="A31" s="247">
        <v>19</v>
      </c>
      <c r="B31" s="248" t="s">
        <v>1374</v>
      </c>
      <c r="C31" s="255" t="s">
        <v>861</v>
      </c>
      <c r="D31" s="249" t="s">
        <v>345</v>
      </c>
      <c r="E31" s="250">
        <v>0.5</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20</v>
      </c>
      <c r="B32" s="248" t="s">
        <v>1375</v>
      </c>
      <c r="C32" s="255" t="s">
        <v>863</v>
      </c>
      <c r="D32" s="249" t="s">
        <v>345</v>
      </c>
      <c r="E32" s="250">
        <v>0.5</v>
      </c>
      <c r="F32" s="251"/>
      <c r="G32" s="252">
        <f>ROUND(E32*F32,2)</f>
        <v>0</v>
      </c>
      <c r="H32" s="231"/>
      <c r="I32" s="230">
        <f>ROUND(E32*H32,2)</f>
        <v>0</v>
      </c>
      <c r="J32" s="231"/>
      <c r="K32" s="230">
        <f>ROUND(E32*J32,2)</f>
        <v>0</v>
      </c>
      <c r="L32" s="230">
        <v>21</v>
      </c>
      <c r="M32" s="230">
        <f>G32*(1+L32/100)</f>
        <v>0</v>
      </c>
      <c r="N32" s="229">
        <v>9.0000000000000006E-5</v>
      </c>
      <c r="O32" s="229">
        <f>ROUND(E32*N32,2)</f>
        <v>0</v>
      </c>
      <c r="P32" s="229">
        <v>0</v>
      </c>
      <c r="Q32" s="229">
        <f>ROUND(E32*P32,2)</f>
        <v>0</v>
      </c>
      <c r="R32" s="230"/>
      <c r="S32" s="230" t="s">
        <v>279</v>
      </c>
      <c r="T32" s="230" t="s">
        <v>280</v>
      </c>
      <c r="U32" s="230">
        <v>0.1</v>
      </c>
      <c r="V32" s="230">
        <f>ROUND(E32*U32,2)</f>
        <v>0.05</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247</v>
      </c>
      <c r="C33" s="254" t="s">
        <v>29</v>
      </c>
      <c r="D33" s="236"/>
      <c r="E33" s="237"/>
      <c r="F33" s="238"/>
      <c r="G33" s="239">
        <f>SUMIF(AG34:AG40,"&lt;&gt;NOR",G34:G40)</f>
        <v>0</v>
      </c>
      <c r="H33" s="233"/>
      <c r="I33" s="233">
        <f>SUM(I34:I40)</f>
        <v>0</v>
      </c>
      <c r="J33" s="233"/>
      <c r="K33" s="233">
        <f>SUM(K34:K40)</f>
        <v>0</v>
      </c>
      <c r="L33" s="233"/>
      <c r="M33" s="233">
        <f>SUM(M34:M40)</f>
        <v>0</v>
      </c>
      <c r="N33" s="232"/>
      <c r="O33" s="232">
        <f>SUM(O34:O40)</f>
        <v>0</v>
      </c>
      <c r="P33" s="232"/>
      <c r="Q33" s="232">
        <f>SUM(Q34:Q40)</f>
        <v>0</v>
      </c>
      <c r="R33" s="233"/>
      <c r="S33" s="233"/>
      <c r="T33" s="233"/>
      <c r="U33" s="233"/>
      <c r="V33" s="233">
        <f>SUM(V34:V40)</f>
        <v>0.11</v>
      </c>
      <c r="W33" s="233"/>
      <c r="X33" s="233"/>
      <c r="AG33" t="s">
        <v>275</v>
      </c>
    </row>
    <row r="34" spans="1:60" outlineLevel="1" x14ac:dyDescent="0.2">
      <c r="A34" s="247">
        <v>21</v>
      </c>
      <c r="B34" s="248" t="s">
        <v>1376</v>
      </c>
      <c r="C34" s="255" t="s">
        <v>1291</v>
      </c>
      <c r="D34" s="249" t="s">
        <v>304</v>
      </c>
      <c r="E34" s="250">
        <v>0.25</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47">
        <v>22</v>
      </c>
      <c r="B35" s="248" t="s">
        <v>1377</v>
      </c>
      <c r="C35" s="255" t="s">
        <v>1293</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23</v>
      </c>
      <c r="B36" s="248" t="s">
        <v>1378</v>
      </c>
      <c r="C36" s="255" t="s">
        <v>1295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24</v>
      </c>
      <c r="B37" s="248" t="s">
        <v>1379</v>
      </c>
      <c r="C37" s="255" t="s">
        <v>867</v>
      </c>
      <c r="D37" s="249" t="s">
        <v>386</v>
      </c>
      <c r="E37" s="250">
        <v>1</v>
      </c>
      <c r="F37" s="251"/>
      <c r="G37" s="252">
        <f>ROUND(E37*F37,2)</f>
        <v>0</v>
      </c>
      <c r="H37" s="231"/>
      <c r="I37" s="230">
        <f>ROUND(E37*H37,2)</f>
        <v>0</v>
      </c>
      <c r="J37" s="231"/>
      <c r="K37" s="230">
        <f>ROUND(E37*J37,2)</f>
        <v>0</v>
      </c>
      <c r="L37" s="230">
        <v>21</v>
      </c>
      <c r="M37" s="230">
        <f>G37*(1+L37/100)</f>
        <v>0</v>
      </c>
      <c r="N37" s="229">
        <v>1.1299999999999999E-3</v>
      </c>
      <c r="O37" s="229">
        <f>ROUND(E37*N37,2)</f>
        <v>0</v>
      </c>
      <c r="P37" s="229">
        <v>0</v>
      </c>
      <c r="Q37" s="229">
        <f>ROUND(E37*P37,2)</f>
        <v>0</v>
      </c>
      <c r="R37" s="230"/>
      <c r="S37" s="230" t="s">
        <v>279</v>
      </c>
      <c r="T37" s="230" t="s">
        <v>280</v>
      </c>
      <c r="U37" s="230">
        <v>0.11</v>
      </c>
      <c r="V37" s="230">
        <f>ROUND(E37*U37,2)</f>
        <v>0.11</v>
      </c>
      <c r="W37" s="230"/>
      <c r="X37" s="230" t="s">
        <v>281</v>
      </c>
      <c r="Y37" s="210"/>
      <c r="Z37" s="210"/>
      <c r="AA37" s="210"/>
      <c r="AB37" s="210"/>
      <c r="AC37" s="210"/>
      <c r="AD37" s="210"/>
      <c r="AE37" s="210"/>
      <c r="AF37" s="210"/>
      <c r="AG37" s="210" t="s">
        <v>637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25</v>
      </c>
      <c r="B38" s="248" t="s">
        <v>1380</v>
      </c>
      <c r="C38" s="255" t="s">
        <v>1298</v>
      </c>
      <c r="D38" s="249" t="s">
        <v>386</v>
      </c>
      <c r="E38" s="250">
        <v>4</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637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7">
        <v>26</v>
      </c>
      <c r="B39" s="248" t="s">
        <v>1381</v>
      </c>
      <c r="C39" s="255" t="s">
        <v>1352</v>
      </c>
      <c r="D39" s="249" t="s">
        <v>386</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637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33.75" outlineLevel="1" x14ac:dyDescent="0.2">
      <c r="A40" s="247">
        <v>27</v>
      </c>
      <c r="B40" s="248" t="s">
        <v>1382</v>
      </c>
      <c r="C40" s="255" t="s">
        <v>1302</v>
      </c>
      <c r="D40" s="249" t="s">
        <v>386</v>
      </c>
      <c r="E40" s="250">
        <v>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637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34" t="s">
        <v>274</v>
      </c>
      <c r="B41" s="235" t="s">
        <v>248</v>
      </c>
      <c r="C41" s="254" t="s">
        <v>30</v>
      </c>
      <c r="D41" s="236"/>
      <c r="E41" s="237"/>
      <c r="F41" s="238"/>
      <c r="G41" s="239">
        <f>SUMIF(AG42:AG44,"&lt;&gt;NOR",G42:G44)</f>
        <v>0</v>
      </c>
      <c r="H41" s="233"/>
      <c r="I41" s="233">
        <f>SUM(I42:I44)</f>
        <v>0</v>
      </c>
      <c r="J41" s="233"/>
      <c r="K41" s="233">
        <f>SUM(K42:K44)</f>
        <v>0</v>
      </c>
      <c r="L41" s="233"/>
      <c r="M41" s="233">
        <f>SUM(M42:M44)</f>
        <v>0</v>
      </c>
      <c r="N41" s="232"/>
      <c r="O41" s="232">
        <f>SUM(O42:O44)</f>
        <v>0</v>
      </c>
      <c r="P41" s="232"/>
      <c r="Q41" s="232">
        <f>SUM(Q42:Q44)</f>
        <v>0</v>
      </c>
      <c r="R41" s="233"/>
      <c r="S41" s="233"/>
      <c r="T41" s="233"/>
      <c r="U41" s="233"/>
      <c r="V41" s="233">
        <f>SUM(V42:V44)</f>
        <v>0</v>
      </c>
      <c r="W41" s="233"/>
      <c r="X41" s="233"/>
      <c r="AG41" t="s">
        <v>275</v>
      </c>
    </row>
    <row r="42" spans="1:60" outlineLevel="1" x14ac:dyDescent="0.2">
      <c r="A42" s="247">
        <v>28</v>
      </c>
      <c r="B42" s="248" t="s">
        <v>1383</v>
      </c>
      <c r="C42" s="255" t="s">
        <v>1355</v>
      </c>
      <c r="D42" s="249" t="s">
        <v>386</v>
      </c>
      <c r="E42" s="250">
        <v>1</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281</v>
      </c>
      <c r="Y42" s="210"/>
      <c r="Z42" s="210"/>
      <c r="AA42" s="210"/>
      <c r="AB42" s="210"/>
      <c r="AC42" s="210"/>
      <c r="AD42" s="210"/>
      <c r="AE42" s="210"/>
      <c r="AF42" s="210"/>
      <c r="AG42" s="210" t="s">
        <v>637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29</v>
      </c>
      <c r="B43" s="248" t="s">
        <v>1384</v>
      </c>
      <c r="C43" s="255" t="s">
        <v>908</v>
      </c>
      <c r="D43" s="249" t="s">
        <v>386</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637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1">
        <v>30</v>
      </c>
      <c r="B44" s="242" t="s">
        <v>1385</v>
      </c>
      <c r="C44" s="256" t="s">
        <v>906</v>
      </c>
      <c r="D44" s="243" t="s">
        <v>386</v>
      </c>
      <c r="E44" s="244">
        <v>1</v>
      </c>
      <c r="F44" s="245"/>
      <c r="G44" s="246">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637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3"/>
      <c r="B45" s="4"/>
      <c r="C45" s="258"/>
      <c r="D45" s="6"/>
      <c r="E45" s="3"/>
      <c r="F45" s="3"/>
      <c r="G45" s="3"/>
      <c r="H45" s="3"/>
      <c r="I45" s="3"/>
      <c r="J45" s="3"/>
      <c r="K45" s="3"/>
      <c r="L45" s="3"/>
      <c r="M45" s="3"/>
      <c r="N45" s="3"/>
      <c r="O45" s="3"/>
      <c r="P45" s="3"/>
      <c r="Q45" s="3"/>
      <c r="R45" s="3"/>
      <c r="S45" s="3"/>
      <c r="T45" s="3"/>
      <c r="U45" s="3"/>
      <c r="V45" s="3"/>
      <c r="W45" s="3"/>
      <c r="X45" s="3"/>
      <c r="AE45">
        <v>15</v>
      </c>
      <c r="AF45">
        <v>21</v>
      </c>
      <c r="AG45" t="s">
        <v>261</v>
      </c>
    </row>
    <row r="46" spans="1:60" x14ac:dyDescent="0.2">
      <c r="A46" s="213"/>
      <c r="B46" s="214" t="s">
        <v>31</v>
      </c>
      <c r="C46" s="259"/>
      <c r="D46" s="215"/>
      <c r="E46" s="216"/>
      <c r="F46" s="216"/>
      <c r="G46" s="240">
        <f>G8+G10+G13+G19+G30+G33+G41</f>
        <v>0</v>
      </c>
      <c r="H46" s="3"/>
      <c r="I46" s="3"/>
      <c r="J46" s="3"/>
      <c r="K46" s="3"/>
      <c r="L46" s="3"/>
      <c r="M46" s="3"/>
      <c r="N46" s="3"/>
      <c r="O46" s="3"/>
      <c r="P46" s="3"/>
      <c r="Q46" s="3"/>
      <c r="R46" s="3"/>
      <c r="S46" s="3"/>
      <c r="T46" s="3"/>
      <c r="U46" s="3"/>
      <c r="V46" s="3"/>
      <c r="W46" s="3"/>
      <c r="X46" s="3"/>
      <c r="AE46">
        <f>SUMIF(L7:L44,AE45,G7:G44)</f>
        <v>0</v>
      </c>
      <c r="AF46">
        <f>SUMIF(L7:L44,AF45,G7:G44)</f>
        <v>0</v>
      </c>
      <c r="AG46" t="s">
        <v>380</v>
      </c>
    </row>
    <row r="47" spans="1:60" x14ac:dyDescent="0.2">
      <c r="A47" s="3"/>
      <c r="B47" s="4"/>
      <c r="C47" s="258"/>
      <c r="D47" s="6"/>
      <c r="E47" s="3"/>
      <c r="F47" s="3"/>
      <c r="G47" s="3"/>
      <c r="H47" s="3"/>
      <c r="I47" s="3"/>
      <c r="J47" s="3"/>
      <c r="K47" s="3"/>
      <c r="L47" s="3"/>
      <c r="M47" s="3"/>
      <c r="N47" s="3"/>
      <c r="O47" s="3"/>
      <c r="P47" s="3"/>
      <c r="Q47" s="3"/>
      <c r="R47" s="3"/>
      <c r="S47" s="3"/>
      <c r="T47" s="3"/>
      <c r="U47" s="3"/>
      <c r="V47" s="3"/>
      <c r="W47" s="3"/>
      <c r="X47" s="3"/>
    </row>
    <row r="48" spans="1:60" x14ac:dyDescent="0.2">
      <c r="A48" s="3"/>
      <c r="B48" s="4"/>
      <c r="C48" s="258"/>
      <c r="D48" s="6"/>
      <c r="E48" s="3"/>
      <c r="F48" s="3"/>
      <c r="G48" s="3"/>
      <c r="H48" s="3"/>
      <c r="I48" s="3"/>
      <c r="J48" s="3"/>
      <c r="K48" s="3"/>
      <c r="L48" s="3"/>
      <c r="M48" s="3"/>
      <c r="N48" s="3"/>
      <c r="O48" s="3"/>
      <c r="P48" s="3"/>
      <c r="Q48" s="3"/>
      <c r="R48" s="3"/>
      <c r="S48" s="3"/>
      <c r="T48" s="3"/>
      <c r="U48" s="3"/>
      <c r="V48" s="3"/>
      <c r="W48" s="3"/>
      <c r="X48" s="3"/>
    </row>
    <row r="49" spans="1:33" x14ac:dyDescent="0.2">
      <c r="A49" s="217" t="s">
        <v>381</v>
      </c>
      <c r="B49" s="217"/>
      <c r="C49" s="260"/>
      <c r="D49" s="6"/>
      <c r="E49" s="3"/>
      <c r="F49" s="3"/>
      <c r="G49" s="3"/>
      <c r="H49" s="3"/>
      <c r="I49" s="3"/>
      <c r="J49" s="3"/>
      <c r="K49" s="3"/>
      <c r="L49" s="3"/>
      <c r="M49" s="3"/>
      <c r="N49" s="3"/>
      <c r="O49" s="3"/>
      <c r="P49" s="3"/>
      <c r="Q49" s="3"/>
      <c r="R49" s="3"/>
      <c r="S49" s="3"/>
      <c r="T49" s="3"/>
      <c r="U49" s="3"/>
      <c r="V49" s="3"/>
      <c r="W49" s="3"/>
      <c r="X49" s="3"/>
    </row>
    <row r="50" spans="1:33" x14ac:dyDescent="0.2">
      <c r="A50" s="218"/>
      <c r="B50" s="219"/>
      <c r="C50" s="261"/>
      <c r="D50" s="219"/>
      <c r="E50" s="219"/>
      <c r="F50" s="219"/>
      <c r="G50" s="220"/>
      <c r="H50" s="3"/>
      <c r="I50" s="3"/>
      <c r="J50" s="3"/>
      <c r="K50" s="3"/>
      <c r="L50" s="3"/>
      <c r="M50" s="3"/>
      <c r="N50" s="3"/>
      <c r="O50" s="3"/>
      <c r="P50" s="3"/>
      <c r="Q50" s="3"/>
      <c r="R50" s="3"/>
      <c r="S50" s="3"/>
      <c r="T50" s="3"/>
      <c r="U50" s="3"/>
      <c r="V50" s="3"/>
      <c r="W50" s="3"/>
      <c r="X50" s="3"/>
      <c r="AG50" t="s">
        <v>382</v>
      </c>
    </row>
    <row r="51" spans="1:33" x14ac:dyDescent="0.2">
      <c r="A51" s="221"/>
      <c r="B51" s="222"/>
      <c r="C51" s="262"/>
      <c r="D51" s="222"/>
      <c r="E51" s="222"/>
      <c r="F51" s="222"/>
      <c r="G51" s="223"/>
      <c r="H51" s="3"/>
      <c r="I51" s="3"/>
      <c r="J51" s="3"/>
      <c r="K51" s="3"/>
      <c r="L51" s="3"/>
      <c r="M51" s="3"/>
      <c r="N51" s="3"/>
      <c r="O51" s="3"/>
      <c r="P51" s="3"/>
      <c r="Q51" s="3"/>
      <c r="R51" s="3"/>
      <c r="S51" s="3"/>
      <c r="T51" s="3"/>
      <c r="U51" s="3"/>
      <c r="V51" s="3"/>
      <c r="W51" s="3"/>
      <c r="X51" s="3"/>
    </row>
    <row r="52" spans="1:33" x14ac:dyDescent="0.2">
      <c r="A52" s="221"/>
      <c r="B52" s="222"/>
      <c r="C52" s="262"/>
      <c r="D52" s="222"/>
      <c r="E52" s="222"/>
      <c r="F52" s="222"/>
      <c r="G52" s="223"/>
      <c r="H52" s="3"/>
      <c r="I52" s="3"/>
      <c r="J52" s="3"/>
      <c r="K52" s="3"/>
      <c r="L52" s="3"/>
      <c r="M52" s="3"/>
      <c r="N52" s="3"/>
      <c r="O52" s="3"/>
      <c r="P52" s="3"/>
      <c r="Q52" s="3"/>
      <c r="R52" s="3"/>
      <c r="S52" s="3"/>
      <c r="T52" s="3"/>
      <c r="U52" s="3"/>
      <c r="V52" s="3"/>
      <c r="W52" s="3"/>
      <c r="X52" s="3"/>
    </row>
    <row r="53" spans="1:33" x14ac:dyDescent="0.2">
      <c r="A53" s="221"/>
      <c r="B53" s="222"/>
      <c r="C53" s="262"/>
      <c r="D53" s="222"/>
      <c r="E53" s="222"/>
      <c r="F53" s="222"/>
      <c r="G53" s="223"/>
      <c r="H53" s="3"/>
      <c r="I53" s="3"/>
      <c r="J53" s="3"/>
      <c r="K53" s="3"/>
      <c r="L53" s="3"/>
      <c r="M53" s="3"/>
      <c r="N53" s="3"/>
      <c r="O53" s="3"/>
      <c r="P53" s="3"/>
      <c r="Q53" s="3"/>
      <c r="R53" s="3"/>
      <c r="S53" s="3"/>
      <c r="T53" s="3"/>
      <c r="U53" s="3"/>
      <c r="V53" s="3"/>
      <c r="W53" s="3"/>
      <c r="X53" s="3"/>
    </row>
    <row r="54" spans="1:33" x14ac:dyDescent="0.2">
      <c r="A54" s="224"/>
      <c r="B54" s="225"/>
      <c r="C54" s="263"/>
      <c r="D54" s="225"/>
      <c r="E54" s="225"/>
      <c r="F54" s="225"/>
      <c r="G54" s="226"/>
      <c r="H54" s="3"/>
      <c r="I54" s="3"/>
      <c r="J54" s="3"/>
      <c r="K54" s="3"/>
      <c r="L54" s="3"/>
      <c r="M54" s="3"/>
      <c r="N54" s="3"/>
      <c r="O54" s="3"/>
      <c r="P54" s="3"/>
      <c r="Q54" s="3"/>
      <c r="R54" s="3"/>
      <c r="S54" s="3"/>
      <c r="T54" s="3"/>
      <c r="U54" s="3"/>
      <c r="V54" s="3"/>
      <c r="W54" s="3"/>
      <c r="X54" s="3"/>
    </row>
    <row r="55" spans="1:33" x14ac:dyDescent="0.2">
      <c r="A55" s="3"/>
      <c r="B55" s="4"/>
      <c r="C55" s="258"/>
      <c r="D55" s="6"/>
      <c r="E55" s="3"/>
      <c r="F55" s="3"/>
      <c r="G55" s="3"/>
      <c r="H55" s="3"/>
      <c r="I55" s="3"/>
      <c r="J55" s="3"/>
      <c r="K55" s="3"/>
      <c r="L55" s="3"/>
      <c r="M55" s="3"/>
      <c r="N55" s="3"/>
      <c r="O55" s="3"/>
      <c r="P55" s="3"/>
      <c r="Q55" s="3"/>
      <c r="R55" s="3"/>
      <c r="S55" s="3"/>
      <c r="T55" s="3"/>
      <c r="U55" s="3"/>
      <c r="V55" s="3"/>
      <c r="W55" s="3"/>
      <c r="X55" s="3"/>
    </row>
    <row r="56" spans="1:33" x14ac:dyDescent="0.2">
      <c r="C56" s="264"/>
      <c r="D56" s="10"/>
      <c r="AG56" t="s">
        <v>383</v>
      </c>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9:C49"/>
    <mergeCell ref="A50:G5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B095-A52F-40AE-A914-109DBBCFD52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60</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1386</v>
      </c>
      <c r="C9" s="255" t="s">
        <v>1321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SUMIF(AG11:AG12,"&lt;&gt;NOR",G11:G12)</f>
        <v>0</v>
      </c>
      <c r="H10" s="233"/>
      <c r="I10" s="233">
        <f>SUM(I11:I12)</f>
        <v>0</v>
      </c>
      <c r="J10" s="233"/>
      <c r="K10" s="233">
        <f>SUM(K11:K12)</f>
        <v>0</v>
      </c>
      <c r="L10" s="233"/>
      <c r="M10" s="233">
        <f>SUM(M11:M12)</f>
        <v>0</v>
      </c>
      <c r="N10" s="232"/>
      <c r="O10" s="232">
        <f>SUM(O11:O12)</f>
        <v>0</v>
      </c>
      <c r="P10" s="232"/>
      <c r="Q10" s="232">
        <f>SUM(Q11:Q12)</f>
        <v>0</v>
      </c>
      <c r="R10" s="233"/>
      <c r="S10" s="233"/>
      <c r="T10" s="233"/>
      <c r="U10" s="233"/>
      <c r="V10" s="233">
        <f>SUM(V11:V12)</f>
        <v>0</v>
      </c>
      <c r="W10" s="233"/>
      <c r="X10" s="233"/>
      <c r="AG10" t="s">
        <v>275</v>
      </c>
    </row>
    <row r="11" spans="1:60" outlineLevel="1" x14ac:dyDescent="0.2">
      <c r="A11" s="247">
        <v>2</v>
      </c>
      <c r="B11" s="248" t="s">
        <v>1387</v>
      </c>
      <c r="C11" s="255" t="s">
        <v>399</v>
      </c>
      <c r="D11" s="249" t="s">
        <v>345</v>
      </c>
      <c r="E11" s="250">
        <v>0.6</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47">
        <v>3</v>
      </c>
      <c r="B12" s="248" t="s">
        <v>1388</v>
      </c>
      <c r="C12" s="255" t="s">
        <v>1324</v>
      </c>
      <c r="D12" s="249" t="s">
        <v>345</v>
      </c>
      <c r="E12" s="250">
        <v>0.6</v>
      </c>
      <c r="F12" s="251"/>
      <c r="G12" s="252">
        <f>ROUND(E12*F12,2)</f>
        <v>0</v>
      </c>
      <c r="H12" s="231"/>
      <c r="I12" s="230">
        <f>ROUND(E12*H12,2)</f>
        <v>0</v>
      </c>
      <c r="J12" s="231"/>
      <c r="K12" s="230">
        <f>ROUND(E12*J12,2)</f>
        <v>0</v>
      </c>
      <c r="L12" s="230">
        <v>21</v>
      </c>
      <c r="M12" s="230">
        <f>G12*(1+L12/100)</f>
        <v>0</v>
      </c>
      <c r="N12" s="229">
        <v>9.0000000000000006E-5</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34" t="s">
        <v>274</v>
      </c>
      <c r="B13" s="235" t="s">
        <v>232</v>
      </c>
      <c r="C13" s="254" t="s">
        <v>233</v>
      </c>
      <c r="D13" s="236"/>
      <c r="E13" s="237"/>
      <c r="F13" s="238"/>
      <c r="G13" s="239">
        <f>SUMIF(AG14:AG18,"&lt;&gt;NOR",G14:G18)</f>
        <v>0</v>
      </c>
      <c r="H13" s="233"/>
      <c r="I13" s="233">
        <f>SUM(I14:I18)</f>
        <v>0</v>
      </c>
      <c r="J13" s="233"/>
      <c r="K13" s="233">
        <f>SUM(K14:K18)</f>
        <v>0</v>
      </c>
      <c r="L13" s="233"/>
      <c r="M13" s="233">
        <f>SUM(M14:M18)</f>
        <v>0</v>
      </c>
      <c r="N13" s="232"/>
      <c r="O13" s="232">
        <f>SUM(O14:O18)</f>
        <v>0</v>
      </c>
      <c r="P13" s="232"/>
      <c r="Q13" s="232">
        <f>SUM(Q14:Q18)</f>
        <v>0</v>
      </c>
      <c r="R13" s="233"/>
      <c r="S13" s="233"/>
      <c r="T13" s="233"/>
      <c r="U13" s="233"/>
      <c r="V13" s="233">
        <f>SUM(V14:V18)</f>
        <v>0.48</v>
      </c>
      <c r="W13" s="233"/>
      <c r="X13" s="233"/>
      <c r="AG13" t="s">
        <v>275</v>
      </c>
    </row>
    <row r="14" spans="1:60" outlineLevel="1" x14ac:dyDescent="0.2">
      <c r="A14" s="247">
        <v>4</v>
      </c>
      <c r="B14" s="248" t="s">
        <v>1325</v>
      </c>
      <c r="C14" s="255" t="s">
        <v>1326</v>
      </c>
      <c r="D14" s="249" t="s">
        <v>345</v>
      </c>
      <c r="E14" s="250">
        <v>0.5</v>
      </c>
      <c r="F14" s="251"/>
      <c r="G14" s="252">
        <f>ROUND(E14*F14,2)</f>
        <v>0</v>
      </c>
      <c r="H14" s="231"/>
      <c r="I14" s="230">
        <f>ROUND(E14*H14,2)</f>
        <v>0</v>
      </c>
      <c r="J14" s="231"/>
      <c r="K14" s="230">
        <f>ROUND(E14*J14,2)</f>
        <v>0</v>
      </c>
      <c r="L14" s="230">
        <v>21</v>
      </c>
      <c r="M14" s="230">
        <f>G14*(1+L14/100)</f>
        <v>0</v>
      </c>
      <c r="N14" s="229">
        <v>5.3699999999999998E-3</v>
      </c>
      <c r="O14" s="229">
        <f>ROUND(E14*N14,2)</f>
        <v>0</v>
      </c>
      <c r="P14" s="229">
        <v>0</v>
      </c>
      <c r="Q14" s="229">
        <f>ROUND(E14*P14,2)</f>
        <v>0</v>
      </c>
      <c r="R14" s="230"/>
      <c r="S14" s="230" t="s">
        <v>279</v>
      </c>
      <c r="T14" s="230" t="s">
        <v>280</v>
      </c>
      <c r="U14" s="230">
        <v>0.47</v>
      </c>
      <c r="V14" s="230">
        <f>ROUND(E14*U14,2)</f>
        <v>0.24</v>
      </c>
      <c r="W14" s="230"/>
      <c r="X14" s="230" t="s">
        <v>281</v>
      </c>
      <c r="Y14" s="210"/>
      <c r="Z14" s="210"/>
      <c r="AA14" s="210"/>
      <c r="AB14" s="210"/>
      <c r="AC14" s="210"/>
      <c r="AD14" s="210"/>
      <c r="AE14" s="210"/>
      <c r="AF14" s="210"/>
      <c r="AG14" s="210" t="s">
        <v>637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5</v>
      </c>
      <c r="B15" s="248" t="s">
        <v>1361</v>
      </c>
      <c r="C15" s="255" t="s">
        <v>1328</v>
      </c>
      <c r="D15" s="249" t="s">
        <v>386</v>
      </c>
      <c r="E15" s="250">
        <v>2</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0.12</v>
      </c>
      <c r="V15" s="230">
        <f>ROUND(E15*U15,2)</f>
        <v>0.24</v>
      </c>
      <c r="W15" s="230"/>
      <c r="X15" s="230" t="s">
        <v>281</v>
      </c>
      <c r="Y15" s="210"/>
      <c r="Z15" s="210"/>
      <c r="AA15" s="210"/>
      <c r="AB15" s="210"/>
      <c r="AC15" s="210"/>
      <c r="AD15" s="210"/>
      <c r="AE15" s="210"/>
      <c r="AF15" s="210"/>
      <c r="AG15" s="210" t="s">
        <v>637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6</v>
      </c>
      <c r="B16" s="248" t="s">
        <v>1362</v>
      </c>
      <c r="C16" s="255" t="s">
        <v>1330</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7</v>
      </c>
      <c r="B17" s="248" t="s">
        <v>1363</v>
      </c>
      <c r="C17" s="255" t="s">
        <v>1332</v>
      </c>
      <c r="D17" s="249" t="s">
        <v>386</v>
      </c>
      <c r="E17" s="250">
        <v>2</v>
      </c>
      <c r="F17" s="251"/>
      <c r="G17" s="252">
        <f>ROUND(E17*F17,2)</f>
        <v>0</v>
      </c>
      <c r="H17" s="231"/>
      <c r="I17" s="230">
        <f>ROUND(E17*H17,2)</f>
        <v>0</v>
      </c>
      <c r="J17" s="231"/>
      <c r="K17" s="230">
        <f>ROUND(E17*J17,2)</f>
        <v>0</v>
      </c>
      <c r="L17" s="230">
        <v>21</v>
      </c>
      <c r="M17" s="230">
        <f>G17*(1+L17/100)</f>
        <v>0</v>
      </c>
      <c r="N17" s="229">
        <v>6.4999999999999997E-4</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8</v>
      </c>
      <c r="B18" s="248" t="s">
        <v>1389</v>
      </c>
      <c r="C18" s="255" t="s">
        <v>700</v>
      </c>
      <c r="D18" s="249" t="s">
        <v>345</v>
      </c>
      <c r="E18" s="250">
        <v>0.5</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34" t="s">
        <v>274</v>
      </c>
      <c r="B19" s="235" t="s">
        <v>234</v>
      </c>
      <c r="C19" s="254" t="s">
        <v>235</v>
      </c>
      <c r="D19" s="236"/>
      <c r="E19" s="237"/>
      <c r="F19" s="238"/>
      <c r="G19" s="239">
        <f>SUMIF(AG20:AG29,"&lt;&gt;NOR",G20:G29)</f>
        <v>0</v>
      </c>
      <c r="H19" s="233"/>
      <c r="I19" s="233">
        <f>SUM(I20:I29)</f>
        <v>0</v>
      </c>
      <c r="J19" s="233"/>
      <c r="K19" s="233">
        <f>SUM(K20:K29)</f>
        <v>0</v>
      </c>
      <c r="L19" s="233"/>
      <c r="M19" s="233">
        <f>SUM(M20:M29)</f>
        <v>0</v>
      </c>
      <c r="N19" s="232"/>
      <c r="O19" s="232">
        <f>SUM(O20:O29)</f>
        <v>0</v>
      </c>
      <c r="P19" s="232"/>
      <c r="Q19" s="232">
        <f>SUM(Q20:Q29)</f>
        <v>0</v>
      </c>
      <c r="R19" s="233"/>
      <c r="S19" s="233"/>
      <c r="T19" s="233"/>
      <c r="U19" s="233"/>
      <c r="V19" s="233">
        <f>SUM(V20:V29)</f>
        <v>1.1400000000000001</v>
      </c>
      <c r="W19" s="233"/>
      <c r="X19" s="233"/>
      <c r="AG19" t="s">
        <v>275</v>
      </c>
    </row>
    <row r="20" spans="1:60" outlineLevel="1" x14ac:dyDescent="0.2">
      <c r="A20" s="247">
        <v>9</v>
      </c>
      <c r="B20" s="248" t="s">
        <v>735</v>
      </c>
      <c r="C20" s="255" t="s">
        <v>736</v>
      </c>
      <c r="D20" s="249" t="s">
        <v>386</v>
      </c>
      <c r="E20" s="250">
        <v>3</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0.17</v>
      </c>
      <c r="V20" s="230">
        <f>ROUND(E20*U20,2)</f>
        <v>0.51</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10</v>
      </c>
      <c r="B21" s="248" t="s">
        <v>733</v>
      </c>
      <c r="C21" s="255" t="s">
        <v>734</v>
      </c>
      <c r="D21" s="249" t="s">
        <v>386</v>
      </c>
      <c r="E21" s="250">
        <v>3</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0.21</v>
      </c>
      <c r="V21" s="230">
        <f>ROUND(E21*U21,2)</f>
        <v>0.63</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11</v>
      </c>
      <c r="B22" s="248" t="s">
        <v>1390</v>
      </c>
      <c r="C22" s="255" t="s">
        <v>1285</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12</v>
      </c>
      <c r="B23" s="248" t="s">
        <v>1391</v>
      </c>
      <c r="C23" s="255" t="s">
        <v>1287</v>
      </c>
      <c r="D23" s="249" t="s">
        <v>386</v>
      </c>
      <c r="E23" s="250">
        <v>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13</v>
      </c>
      <c r="B24" s="248" t="s">
        <v>1392</v>
      </c>
      <c r="C24" s="255" t="s">
        <v>1289</v>
      </c>
      <c r="D24" s="249" t="s">
        <v>386</v>
      </c>
      <c r="E24" s="250">
        <v>3</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440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14</v>
      </c>
      <c r="B25" s="248" t="s">
        <v>1393</v>
      </c>
      <c r="C25" s="255" t="s">
        <v>1369</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440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15</v>
      </c>
      <c r="B26" s="248" t="s">
        <v>1394</v>
      </c>
      <c r="C26" s="255" t="s">
        <v>754</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440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16</v>
      </c>
      <c r="B27" s="248" t="s">
        <v>1395</v>
      </c>
      <c r="C27" s="255" t="s">
        <v>756</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17</v>
      </c>
      <c r="B28" s="248" t="s">
        <v>1396</v>
      </c>
      <c r="C28" s="255" t="s">
        <v>758</v>
      </c>
      <c r="D28" s="249" t="s">
        <v>386</v>
      </c>
      <c r="E28" s="250">
        <v>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18</v>
      </c>
      <c r="B29" s="248" t="s">
        <v>1397</v>
      </c>
      <c r="C29" s="255" t="s">
        <v>1343</v>
      </c>
      <c r="D29" s="249" t="s">
        <v>386</v>
      </c>
      <c r="E29" s="250">
        <v>2</v>
      </c>
      <c r="F29" s="251"/>
      <c r="G29" s="252">
        <f>ROUND(E29*F29,2)</f>
        <v>0</v>
      </c>
      <c r="H29" s="231"/>
      <c r="I29" s="230">
        <f>ROUND(E29*H29,2)</f>
        <v>0</v>
      </c>
      <c r="J29" s="231"/>
      <c r="K29" s="230">
        <f>ROUND(E29*J29,2)</f>
        <v>0</v>
      </c>
      <c r="L29" s="230">
        <v>21</v>
      </c>
      <c r="M29" s="230">
        <f>G29*(1+L29/100)</f>
        <v>0</v>
      </c>
      <c r="N29" s="229">
        <v>1.9000000000000001E-4</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440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34" t="s">
        <v>274</v>
      </c>
      <c r="B30" s="235" t="s">
        <v>247</v>
      </c>
      <c r="C30" s="254" t="s">
        <v>29</v>
      </c>
      <c r="D30" s="236"/>
      <c r="E30" s="237"/>
      <c r="F30" s="238"/>
      <c r="G30" s="239">
        <f>SUMIF(AG31:AG37,"&lt;&gt;NOR",G31:G37)</f>
        <v>0</v>
      </c>
      <c r="H30" s="233"/>
      <c r="I30" s="233">
        <f>SUM(I31:I37)</f>
        <v>0</v>
      </c>
      <c r="J30" s="233"/>
      <c r="K30" s="233">
        <f>SUM(K31:K37)</f>
        <v>0</v>
      </c>
      <c r="L30" s="233"/>
      <c r="M30" s="233">
        <f>SUM(M31:M37)</f>
        <v>0</v>
      </c>
      <c r="N30" s="232"/>
      <c r="O30" s="232">
        <f>SUM(O31:O37)</f>
        <v>0</v>
      </c>
      <c r="P30" s="232"/>
      <c r="Q30" s="232">
        <f>SUM(Q31:Q37)</f>
        <v>0</v>
      </c>
      <c r="R30" s="233"/>
      <c r="S30" s="233"/>
      <c r="T30" s="233"/>
      <c r="U30" s="233"/>
      <c r="V30" s="233">
        <f>SUM(V31:V37)</f>
        <v>0.11</v>
      </c>
      <c r="W30" s="233"/>
      <c r="X30" s="233"/>
      <c r="AG30" t="s">
        <v>275</v>
      </c>
    </row>
    <row r="31" spans="1:60" outlineLevel="1" x14ac:dyDescent="0.2">
      <c r="A31" s="247">
        <v>19</v>
      </c>
      <c r="B31" s="248" t="s">
        <v>1398</v>
      </c>
      <c r="C31" s="255" t="s">
        <v>1291</v>
      </c>
      <c r="D31" s="249" t="s">
        <v>304</v>
      </c>
      <c r="E31" s="250">
        <v>0.25</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7">
        <v>20</v>
      </c>
      <c r="B32" s="248" t="s">
        <v>1399</v>
      </c>
      <c r="C32" s="255" t="s">
        <v>1293</v>
      </c>
      <c r="D32" s="249" t="s">
        <v>386</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21</v>
      </c>
      <c r="B33" s="248" t="s">
        <v>1400</v>
      </c>
      <c r="C33" s="255" t="s">
        <v>1295</v>
      </c>
      <c r="D33" s="249" t="s">
        <v>386</v>
      </c>
      <c r="E33" s="250">
        <v>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637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22</v>
      </c>
      <c r="B34" s="248" t="s">
        <v>1401</v>
      </c>
      <c r="C34" s="255" t="s">
        <v>867</v>
      </c>
      <c r="D34" s="249" t="s">
        <v>386</v>
      </c>
      <c r="E34" s="250">
        <v>1</v>
      </c>
      <c r="F34" s="251"/>
      <c r="G34" s="252">
        <f>ROUND(E34*F34,2)</f>
        <v>0</v>
      </c>
      <c r="H34" s="231"/>
      <c r="I34" s="230">
        <f>ROUND(E34*H34,2)</f>
        <v>0</v>
      </c>
      <c r="J34" s="231"/>
      <c r="K34" s="230">
        <f>ROUND(E34*J34,2)</f>
        <v>0</v>
      </c>
      <c r="L34" s="230">
        <v>21</v>
      </c>
      <c r="M34" s="230">
        <f>G34*(1+L34/100)</f>
        <v>0</v>
      </c>
      <c r="N34" s="229">
        <v>1.1299999999999999E-3</v>
      </c>
      <c r="O34" s="229">
        <f>ROUND(E34*N34,2)</f>
        <v>0</v>
      </c>
      <c r="P34" s="229">
        <v>0</v>
      </c>
      <c r="Q34" s="229">
        <f>ROUND(E34*P34,2)</f>
        <v>0</v>
      </c>
      <c r="R34" s="230"/>
      <c r="S34" s="230" t="s">
        <v>279</v>
      </c>
      <c r="T34" s="230" t="s">
        <v>280</v>
      </c>
      <c r="U34" s="230">
        <v>0.11</v>
      </c>
      <c r="V34" s="230">
        <f>ROUND(E34*U34,2)</f>
        <v>0.11</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23</v>
      </c>
      <c r="B35" s="248" t="s">
        <v>1402</v>
      </c>
      <c r="C35" s="255" t="s">
        <v>1298</v>
      </c>
      <c r="D35" s="249" t="s">
        <v>386</v>
      </c>
      <c r="E35" s="250">
        <v>4</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7">
        <v>24</v>
      </c>
      <c r="B36" s="248" t="s">
        <v>1403</v>
      </c>
      <c r="C36" s="255" t="s">
        <v>1352</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1" x14ac:dyDescent="0.2">
      <c r="A37" s="247">
        <v>25</v>
      </c>
      <c r="B37" s="248" t="s">
        <v>1404</v>
      </c>
      <c r="C37" s="255" t="s">
        <v>1302</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637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34" t="s">
        <v>274</v>
      </c>
      <c r="B38" s="235" t="s">
        <v>248</v>
      </c>
      <c r="C38" s="254" t="s">
        <v>30</v>
      </c>
      <c r="D38" s="236"/>
      <c r="E38" s="237"/>
      <c r="F38" s="238"/>
      <c r="G38" s="239">
        <f>SUMIF(AG39:AG41,"&lt;&gt;NOR",G39:G41)</f>
        <v>0</v>
      </c>
      <c r="H38" s="233"/>
      <c r="I38" s="233">
        <f>SUM(I39:I41)</f>
        <v>0</v>
      </c>
      <c r="J38" s="233"/>
      <c r="K38" s="233">
        <f>SUM(K39:K41)</f>
        <v>0</v>
      </c>
      <c r="L38" s="233"/>
      <c r="M38" s="233">
        <f>SUM(M39:M41)</f>
        <v>0</v>
      </c>
      <c r="N38" s="232"/>
      <c r="O38" s="232">
        <f>SUM(O39:O41)</f>
        <v>0</v>
      </c>
      <c r="P38" s="232"/>
      <c r="Q38" s="232">
        <f>SUM(Q39:Q41)</f>
        <v>0</v>
      </c>
      <c r="R38" s="233"/>
      <c r="S38" s="233"/>
      <c r="T38" s="233"/>
      <c r="U38" s="233"/>
      <c r="V38" s="233">
        <f>SUM(V39:V41)</f>
        <v>0</v>
      </c>
      <c r="W38" s="233"/>
      <c r="X38" s="233"/>
      <c r="AG38" t="s">
        <v>275</v>
      </c>
    </row>
    <row r="39" spans="1:60" outlineLevel="1" x14ac:dyDescent="0.2">
      <c r="A39" s="247">
        <v>26</v>
      </c>
      <c r="B39" s="248" t="s">
        <v>1405</v>
      </c>
      <c r="C39" s="255" t="s">
        <v>1355</v>
      </c>
      <c r="D39" s="249" t="s">
        <v>386</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637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27</v>
      </c>
      <c r="B40" s="248" t="s">
        <v>1406</v>
      </c>
      <c r="C40" s="255" t="s">
        <v>908</v>
      </c>
      <c r="D40" s="249" t="s">
        <v>386</v>
      </c>
      <c r="E40" s="250">
        <v>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637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28</v>
      </c>
      <c r="B41" s="248" t="s">
        <v>1407</v>
      </c>
      <c r="C41" s="255" t="s">
        <v>906</v>
      </c>
      <c r="D41" s="249" t="s">
        <v>386</v>
      </c>
      <c r="E41" s="250">
        <v>1</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281</v>
      </c>
      <c r="Y41" s="210"/>
      <c r="Z41" s="210"/>
      <c r="AA41" s="210"/>
      <c r="AB41" s="210"/>
      <c r="AC41" s="210"/>
      <c r="AD41" s="210"/>
      <c r="AE41" s="210"/>
      <c r="AF41" s="210"/>
      <c r="AG41" s="210" t="s">
        <v>637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34" t="s">
        <v>274</v>
      </c>
      <c r="B42" s="235" t="s">
        <v>238</v>
      </c>
      <c r="C42" s="254" t="s">
        <v>239</v>
      </c>
      <c r="D42" s="236"/>
      <c r="E42" s="237"/>
      <c r="F42" s="238"/>
      <c r="G42" s="239">
        <f>SUMIF(AG43:AG44,"&lt;&gt;NOR",G43:G44)</f>
        <v>0</v>
      </c>
      <c r="H42" s="233"/>
      <c r="I42" s="233">
        <f>SUM(I43:I44)</f>
        <v>0</v>
      </c>
      <c r="J42" s="233"/>
      <c r="K42" s="233">
        <f>SUM(K43:K44)</f>
        <v>0</v>
      </c>
      <c r="L42" s="233"/>
      <c r="M42" s="233">
        <f>SUM(M43:M44)</f>
        <v>0</v>
      </c>
      <c r="N42" s="232"/>
      <c r="O42" s="232">
        <f>SUM(O43:O44)</f>
        <v>0</v>
      </c>
      <c r="P42" s="232"/>
      <c r="Q42" s="232">
        <f>SUM(Q43:Q44)</f>
        <v>0</v>
      </c>
      <c r="R42" s="233"/>
      <c r="S42" s="233"/>
      <c r="T42" s="233"/>
      <c r="U42" s="233"/>
      <c r="V42" s="233">
        <f>SUM(V43:V44)</f>
        <v>0.05</v>
      </c>
      <c r="W42" s="233"/>
      <c r="X42" s="233"/>
      <c r="AG42" t="s">
        <v>275</v>
      </c>
    </row>
    <row r="43" spans="1:60" outlineLevel="1" x14ac:dyDescent="0.2">
      <c r="A43" s="247">
        <v>29</v>
      </c>
      <c r="B43" s="248" t="s">
        <v>1408</v>
      </c>
      <c r="C43" s="255" t="s">
        <v>861</v>
      </c>
      <c r="D43" s="249" t="s">
        <v>345</v>
      </c>
      <c r="E43" s="250">
        <v>0.5</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637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1">
        <v>30</v>
      </c>
      <c r="B44" s="242" t="s">
        <v>1409</v>
      </c>
      <c r="C44" s="256" t="s">
        <v>863</v>
      </c>
      <c r="D44" s="243" t="s">
        <v>345</v>
      </c>
      <c r="E44" s="244">
        <v>0.5</v>
      </c>
      <c r="F44" s="245"/>
      <c r="G44" s="246">
        <f>ROUND(E44*F44,2)</f>
        <v>0</v>
      </c>
      <c r="H44" s="231"/>
      <c r="I44" s="230">
        <f>ROUND(E44*H44,2)</f>
        <v>0</v>
      </c>
      <c r="J44" s="231"/>
      <c r="K44" s="230">
        <f>ROUND(E44*J44,2)</f>
        <v>0</v>
      </c>
      <c r="L44" s="230">
        <v>21</v>
      </c>
      <c r="M44" s="230">
        <f>G44*(1+L44/100)</f>
        <v>0</v>
      </c>
      <c r="N44" s="229">
        <v>9.0000000000000006E-5</v>
      </c>
      <c r="O44" s="229">
        <f>ROUND(E44*N44,2)</f>
        <v>0</v>
      </c>
      <c r="P44" s="229">
        <v>0</v>
      </c>
      <c r="Q44" s="229">
        <f>ROUND(E44*P44,2)</f>
        <v>0</v>
      </c>
      <c r="R44" s="230"/>
      <c r="S44" s="230" t="s">
        <v>279</v>
      </c>
      <c r="T44" s="230" t="s">
        <v>280</v>
      </c>
      <c r="U44" s="230">
        <v>0.1</v>
      </c>
      <c r="V44" s="230">
        <f>ROUND(E44*U44,2)</f>
        <v>0.05</v>
      </c>
      <c r="W44" s="230"/>
      <c r="X44" s="230" t="s">
        <v>281</v>
      </c>
      <c r="Y44" s="210"/>
      <c r="Z44" s="210"/>
      <c r="AA44" s="210"/>
      <c r="AB44" s="210"/>
      <c r="AC44" s="210"/>
      <c r="AD44" s="210"/>
      <c r="AE44" s="210"/>
      <c r="AF44" s="210"/>
      <c r="AG44" s="210" t="s">
        <v>637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3"/>
      <c r="B45" s="4"/>
      <c r="C45" s="258"/>
      <c r="D45" s="6"/>
      <c r="E45" s="3"/>
      <c r="F45" s="3"/>
      <c r="G45" s="3"/>
      <c r="H45" s="3"/>
      <c r="I45" s="3"/>
      <c r="J45" s="3"/>
      <c r="K45" s="3"/>
      <c r="L45" s="3"/>
      <c r="M45" s="3"/>
      <c r="N45" s="3"/>
      <c r="O45" s="3"/>
      <c r="P45" s="3"/>
      <c r="Q45" s="3"/>
      <c r="R45" s="3"/>
      <c r="S45" s="3"/>
      <c r="T45" s="3"/>
      <c r="U45" s="3"/>
      <c r="V45" s="3"/>
      <c r="W45" s="3"/>
      <c r="X45" s="3"/>
      <c r="AE45">
        <v>15</v>
      </c>
      <c r="AF45">
        <v>21</v>
      </c>
      <c r="AG45" t="s">
        <v>261</v>
      </c>
    </row>
    <row r="46" spans="1:60" x14ac:dyDescent="0.2">
      <c r="A46" s="213"/>
      <c r="B46" s="214" t="s">
        <v>31</v>
      </c>
      <c r="C46" s="259"/>
      <c r="D46" s="215"/>
      <c r="E46" s="216"/>
      <c r="F46" s="216"/>
      <c r="G46" s="240">
        <f>G8+G10+G13+G19+G30+G38+G42</f>
        <v>0</v>
      </c>
      <c r="H46" s="3"/>
      <c r="I46" s="3"/>
      <c r="J46" s="3"/>
      <c r="K46" s="3"/>
      <c r="L46" s="3"/>
      <c r="M46" s="3"/>
      <c r="N46" s="3"/>
      <c r="O46" s="3"/>
      <c r="P46" s="3"/>
      <c r="Q46" s="3"/>
      <c r="R46" s="3"/>
      <c r="S46" s="3"/>
      <c r="T46" s="3"/>
      <c r="U46" s="3"/>
      <c r="V46" s="3"/>
      <c r="W46" s="3"/>
      <c r="X46" s="3"/>
      <c r="AE46">
        <f>SUMIF(L7:L44,AE45,G7:G44)</f>
        <v>0</v>
      </c>
      <c r="AF46">
        <f>SUMIF(L7:L44,AF45,G7:G44)</f>
        <v>0</v>
      </c>
      <c r="AG46" t="s">
        <v>380</v>
      </c>
    </row>
    <row r="47" spans="1:60" x14ac:dyDescent="0.2">
      <c r="A47" s="3"/>
      <c r="B47" s="4"/>
      <c r="C47" s="258"/>
      <c r="D47" s="6"/>
      <c r="E47" s="3"/>
      <c r="F47" s="3"/>
      <c r="G47" s="3"/>
      <c r="H47" s="3"/>
      <c r="I47" s="3"/>
      <c r="J47" s="3"/>
      <c r="K47" s="3"/>
      <c r="L47" s="3"/>
      <c r="M47" s="3"/>
      <c r="N47" s="3"/>
      <c r="O47" s="3"/>
      <c r="P47" s="3"/>
      <c r="Q47" s="3"/>
      <c r="R47" s="3"/>
      <c r="S47" s="3"/>
      <c r="T47" s="3"/>
      <c r="U47" s="3"/>
      <c r="V47" s="3"/>
      <c r="W47" s="3"/>
      <c r="X47" s="3"/>
    </row>
    <row r="48" spans="1:60" x14ac:dyDescent="0.2">
      <c r="A48" s="3"/>
      <c r="B48" s="4"/>
      <c r="C48" s="258"/>
      <c r="D48" s="6"/>
      <c r="E48" s="3"/>
      <c r="F48" s="3"/>
      <c r="G48" s="3"/>
      <c r="H48" s="3"/>
      <c r="I48" s="3"/>
      <c r="J48" s="3"/>
      <c r="K48" s="3"/>
      <c r="L48" s="3"/>
      <c r="M48" s="3"/>
      <c r="N48" s="3"/>
      <c r="O48" s="3"/>
      <c r="P48" s="3"/>
      <c r="Q48" s="3"/>
      <c r="R48" s="3"/>
      <c r="S48" s="3"/>
      <c r="T48" s="3"/>
      <c r="U48" s="3"/>
      <c r="V48" s="3"/>
      <c r="W48" s="3"/>
      <c r="X48" s="3"/>
    </row>
    <row r="49" spans="1:33" x14ac:dyDescent="0.2">
      <c r="A49" s="217" t="s">
        <v>381</v>
      </c>
      <c r="B49" s="217"/>
      <c r="C49" s="260"/>
      <c r="D49" s="6"/>
      <c r="E49" s="3"/>
      <c r="F49" s="3"/>
      <c r="G49" s="3"/>
      <c r="H49" s="3"/>
      <c r="I49" s="3"/>
      <c r="J49" s="3"/>
      <c r="K49" s="3"/>
      <c r="L49" s="3"/>
      <c r="M49" s="3"/>
      <c r="N49" s="3"/>
      <c r="O49" s="3"/>
      <c r="P49" s="3"/>
      <c r="Q49" s="3"/>
      <c r="R49" s="3"/>
      <c r="S49" s="3"/>
      <c r="T49" s="3"/>
      <c r="U49" s="3"/>
      <c r="V49" s="3"/>
      <c r="W49" s="3"/>
      <c r="X49" s="3"/>
    </row>
    <row r="50" spans="1:33" x14ac:dyDescent="0.2">
      <c r="A50" s="218"/>
      <c r="B50" s="219"/>
      <c r="C50" s="261"/>
      <c r="D50" s="219"/>
      <c r="E50" s="219"/>
      <c r="F50" s="219"/>
      <c r="G50" s="220"/>
      <c r="H50" s="3"/>
      <c r="I50" s="3"/>
      <c r="J50" s="3"/>
      <c r="K50" s="3"/>
      <c r="L50" s="3"/>
      <c r="M50" s="3"/>
      <c r="N50" s="3"/>
      <c r="O50" s="3"/>
      <c r="P50" s="3"/>
      <c r="Q50" s="3"/>
      <c r="R50" s="3"/>
      <c r="S50" s="3"/>
      <c r="T50" s="3"/>
      <c r="U50" s="3"/>
      <c r="V50" s="3"/>
      <c r="W50" s="3"/>
      <c r="X50" s="3"/>
      <c r="AG50" t="s">
        <v>382</v>
      </c>
    </row>
    <row r="51" spans="1:33" x14ac:dyDescent="0.2">
      <c r="A51" s="221"/>
      <c r="B51" s="222"/>
      <c r="C51" s="262"/>
      <c r="D51" s="222"/>
      <c r="E51" s="222"/>
      <c r="F51" s="222"/>
      <c r="G51" s="223"/>
      <c r="H51" s="3"/>
      <c r="I51" s="3"/>
      <c r="J51" s="3"/>
      <c r="K51" s="3"/>
      <c r="L51" s="3"/>
      <c r="M51" s="3"/>
      <c r="N51" s="3"/>
      <c r="O51" s="3"/>
      <c r="P51" s="3"/>
      <c r="Q51" s="3"/>
      <c r="R51" s="3"/>
      <c r="S51" s="3"/>
      <c r="T51" s="3"/>
      <c r="U51" s="3"/>
      <c r="V51" s="3"/>
      <c r="W51" s="3"/>
      <c r="X51" s="3"/>
    </row>
    <row r="52" spans="1:33" x14ac:dyDescent="0.2">
      <c r="A52" s="221"/>
      <c r="B52" s="222"/>
      <c r="C52" s="262"/>
      <c r="D52" s="222"/>
      <c r="E52" s="222"/>
      <c r="F52" s="222"/>
      <c r="G52" s="223"/>
      <c r="H52" s="3"/>
      <c r="I52" s="3"/>
      <c r="J52" s="3"/>
      <c r="K52" s="3"/>
      <c r="L52" s="3"/>
      <c r="M52" s="3"/>
      <c r="N52" s="3"/>
      <c r="O52" s="3"/>
      <c r="P52" s="3"/>
      <c r="Q52" s="3"/>
      <c r="R52" s="3"/>
      <c r="S52" s="3"/>
      <c r="T52" s="3"/>
      <c r="U52" s="3"/>
      <c r="V52" s="3"/>
      <c r="W52" s="3"/>
      <c r="X52" s="3"/>
    </row>
    <row r="53" spans="1:33" x14ac:dyDescent="0.2">
      <c r="A53" s="221"/>
      <c r="B53" s="222"/>
      <c r="C53" s="262"/>
      <c r="D53" s="222"/>
      <c r="E53" s="222"/>
      <c r="F53" s="222"/>
      <c r="G53" s="223"/>
      <c r="H53" s="3"/>
      <c r="I53" s="3"/>
      <c r="J53" s="3"/>
      <c r="K53" s="3"/>
      <c r="L53" s="3"/>
      <c r="M53" s="3"/>
      <c r="N53" s="3"/>
      <c r="O53" s="3"/>
      <c r="P53" s="3"/>
      <c r="Q53" s="3"/>
      <c r="R53" s="3"/>
      <c r="S53" s="3"/>
      <c r="T53" s="3"/>
      <c r="U53" s="3"/>
      <c r="V53" s="3"/>
      <c r="W53" s="3"/>
      <c r="X53" s="3"/>
    </row>
    <row r="54" spans="1:33" x14ac:dyDescent="0.2">
      <c r="A54" s="224"/>
      <c r="B54" s="225"/>
      <c r="C54" s="263"/>
      <c r="D54" s="225"/>
      <c r="E54" s="225"/>
      <c r="F54" s="225"/>
      <c r="G54" s="226"/>
      <c r="H54" s="3"/>
      <c r="I54" s="3"/>
      <c r="J54" s="3"/>
      <c r="K54" s="3"/>
      <c r="L54" s="3"/>
      <c r="M54" s="3"/>
      <c r="N54" s="3"/>
      <c r="O54" s="3"/>
      <c r="P54" s="3"/>
      <c r="Q54" s="3"/>
      <c r="R54" s="3"/>
      <c r="S54" s="3"/>
      <c r="T54" s="3"/>
      <c r="U54" s="3"/>
      <c r="V54" s="3"/>
      <c r="W54" s="3"/>
      <c r="X54" s="3"/>
    </row>
    <row r="55" spans="1:33" x14ac:dyDescent="0.2">
      <c r="A55" s="3"/>
      <c r="B55" s="4"/>
      <c r="C55" s="258"/>
      <c r="D55" s="6"/>
      <c r="E55" s="3"/>
      <c r="F55" s="3"/>
      <c r="G55" s="3"/>
      <c r="H55" s="3"/>
      <c r="I55" s="3"/>
      <c r="J55" s="3"/>
      <c r="K55" s="3"/>
      <c r="L55" s="3"/>
      <c r="M55" s="3"/>
      <c r="N55" s="3"/>
      <c r="O55" s="3"/>
      <c r="P55" s="3"/>
      <c r="Q55" s="3"/>
      <c r="R55" s="3"/>
      <c r="S55" s="3"/>
      <c r="T55" s="3"/>
      <c r="U55" s="3"/>
      <c r="V55" s="3"/>
      <c r="W55" s="3"/>
      <c r="X55" s="3"/>
    </row>
    <row r="56" spans="1:33" x14ac:dyDescent="0.2">
      <c r="C56" s="264"/>
      <c r="D56" s="10"/>
      <c r="AG56" t="s">
        <v>383</v>
      </c>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9:C49"/>
    <mergeCell ref="A50:G5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58B5-D7B7-4B14-AC3D-2F148A871D8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67</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1410</v>
      </c>
      <c r="C9" s="255" t="s">
        <v>1283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234</v>
      </c>
      <c r="C10" s="254" t="s">
        <v>235</v>
      </c>
      <c r="D10" s="236"/>
      <c r="E10" s="237"/>
      <c r="F10" s="238"/>
      <c r="G10" s="239">
        <f>SUMIF(AG11:AG15,"&lt;&gt;NOR",G11:G15)</f>
        <v>0</v>
      </c>
      <c r="H10" s="233"/>
      <c r="I10" s="233">
        <f>SUM(I11:I15)</f>
        <v>0</v>
      </c>
      <c r="J10" s="233"/>
      <c r="K10" s="233">
        <f>SUM(K11:K15)</f>
        <v>0</v>
      </c>
      <c r="L10" s="233"/>
      <c r="M10" s="233">
        <f>SUM(M11:M15)</f>
        <v>0</v>
      </c>
      <c r="N10" s="232"/>
      <c r="O10" s="232">
        <f>SUM(O11:O15)</f>
        <v>0</v>
      </c>
      <c r="P10" s="232"/>
      <c r="Q10" s="232">
        <f>SUM(Q11:Q15)</f>
        <v>0</v>
      </c>
      <c r="R10" s="233"/>
      <c r="S10" s="233"/>
      <c r="T10" s="233"/>
      <c r="U10" s="233"/>
      <c r="V10" s="233">
        <f>SUM(V11:V15)</f>
        <v>0.5</v>
      </c>
      <c r="W10" s="233"/>
      <c r="X10" s="233"/>
      <c r="AG10" t="s">
        <v>275</v>
      </c>
    </row>
    <row r="11" spans="1:60" outlineLevel="1" x14ac:dyDescent="0.2">
      <c r="A11" s="247">
        <v>2</v>
      </c>
      <c r="B11" s="248" t="s">
        <v>735</v>
      </c>
      <c r="C11" s="255" t="s">
        <v>736</v>
      </c>
      <c r="D11" s="249" t="s">
        <v>386</v>
      </c>
      <c r="E11" s="250">
        <v>3</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0.16500000000000001</v>
      </c>
      <c r="V11" s="230">
        <f>ROUND(E11*U11,2)</f>
        <v>0.5</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1411</v>
      </c>
      <c r="C12" s="255" t="s">
        <v>756</v>
      </c>
      <c r="D12" s="249" t="s">
        <v>386</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1412</v>
      </c>
      <c r="C13" s="255" t="s">
        <v>1285</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5</v>
      </c>
      <c r="B14" s="248" t="s">
        <v>1413</v>
      </c>
      <c r="C14" s="255" t="s">
        <v>1287</v>
      </c>
      <c r="D14" s="249" t="s">
        <v>386</v>
      </c>
      <c r="E14" s="250">
        <v>2</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6</v>
      </c>
      <c r="B15" s="248" t="s">
        <v>1414</v>
      </c>
      <c r="C15" s="255" t="s">
        <v>1289</v>
      </c>
      <c r="D15" s="249" t="s">
        <v>386</v>
      </c>
      <c r="E15" s="250">
        <v>3</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247</v>
      </c>
      <c r="C16" s="254" t="s">
        <v>29</v>
      </c>
      <c r="D16" s="236"/>
      <c r="E16" s="237"/>
      <c r="F16" s="238"/>
      <c r="G16" s="239">
        <f>SUMIF(AG17:AG23,"&lt;&gt;NOR",G17:G23)</f>
        <v>0</v>
      </c>
      <c r="H16" s="233"/>
      <c r="I16" s="233">
        <f>SUM(I17:I23)</f>
        <v>0</v>
      </c>
      <c r="J16" s="233"/>
      <c r="K16" s="233">
        <f>SUM(K17:K23)</f>
        <v>0</v>
      </c>
      <c r="L16" s="233"/>
      <c r="M16" s="233">
        <f>SUM(M17:M23)</f>
        <v>0</v>
      </c>
      <c r="N16" s="232"/>
      <c r="O16" s="232">
        <f>SUM(O17:O23)</f>
        <v>0</v>
      </c>
      <c r="P16" s="232"/>
      <c r="Q16" s="232">
        <f>SUM(Q17:Q23)</f>
        <v>0</v>
      </c>
      <c r="R16" s="233"/>
      <c r="S16" s="233"/>
      <c r="T16" s="233"/>
      <c r="U16" s="233"/>
      <c r="V16" s="233">
        <f>SUM(V17:V23)</f>
        <v>0.33</v>
      </c>
      <c r="W16" s="233"/>
      <c r="X16" s="233"/>
      <c r="AG16" t="s">
        <v>275</v>
      </c>
    </row>
    <row r="17" spans="1:60" outlineLevel="1" x14ac:dyDescent="0.2">
      <c r="A17" s="247">
        <v>7</v>
      </c>
      <c r="B17" s="248" t="s">
        <v>1415</v>
      </c>
      <c r="C17" s="255" t="s">
        <v>1291</v>
      </c>
      <c r="D17" s="249" t="s">
        <v>304</v>
      </c>
      <c r="E17" s="250">
        <v>0.2</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637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8</v>
      </c>
      <c r="B18" s="248" t="s">
        <v>1416</v>
      </c>
      <c r="C18" s="255" t="s">
        <v>1293</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820</v>
      </c>
      <c r="U18" s="230">
        <v>0</v>
      </c>
      <c r="V18" s="230">
        <f>ROUND(E18*U18,2)</f>
        <v>0</v>
      </c>
      <c r="W18" s="230"/>
      <c r="X18" s="230" t="s">
        <v>281</v>
      </c>
      <c r="Y18" s="210"/>
      <c r="Z18" s="210"/>
      <c r="AA18" s="210"/>
      <c r="AB18" s="210"/>
      <c r="AC18" s="210"/>
      <c r="AD18" s="210"/>
      <c r="AE18" s="210"/>
      <c r="AF18" s="210"/>
      <c r="AG18" s="210" t="s">
        <v>637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9</v>
      </c>
      <c r="B19" s="248" t="s">
        <v>1417</v>
      </c>
      <c r="C19" s="255" t="s">
        <v>1295</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637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10</v>
      </c>
      <c r="B20" s="248" t="s">
        <v>1418</v>
      </c>
      <c r="C20" s="255" t="s">
        <v>867</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11</v>
      </c>
      <c r="B21" s="248" t="s">
        <v>1419</v>
      </c>
      <c r="C21" s="255" t="s">
        <v>1298</v>
      </c>
      <c r="D21" s="249" t="s">
        <v>386</v>
      </c>
      <c r="E21" s="250">
        <v>3</v>
      </c>
      <c r="F21" s="251"/>
      <c r="G21" s="252">
        <f>ROUND(E21*F21,2)</f>
        <v>0</v>
      </c>
      <c r="H21" s="231"/>
      <c r="I21" s="230">
        <f>ROUND(E21*H21,2)</f>
        <v>0</v>
      </c>
      <c r="J21" s="231"/>
      <c r="K21" s="230">
        <f>ROUND(E21*J21,2)</f>
        <v>0</v>
      </c>
      <c r="L21" s="230">
        <v>21</v>
      </c>
      <c r="M21" s="230">
        <f>G21*(1+L21/100)</f>
        <v>0</v>
      </c>
      <c r="N21" s="229">
        <v>1.1299999999999999E-3</v>
      </c>
      <c r="O21" s="229">
        <f>ROUND(E21*N21,2)</f>
        <v>0</v>
      </c>
      <c r="P21" s="229">
        <v>0</v>
      </c>
      <c r="Q21" s="229">
        <f>ROUND(E21*P21,2)</f>
        <v>0</v>
      </c>
      <c r="R21" s="230"/>
      <c r="S21" s="230" t="s">
        <v>279</v>
      </c>
      <c r="T21" s="230" t="s">
        <v>280</v>
      </c>
      <c r="U21" s="230">
        <v>0.11</v>
      </c>
      <c r="V21" s="230">
        <f>ROUND(E21*U21,2)</f>
        <v>0.33</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12</v>
      </c>
      <c r="B22" s="248" t="s">
        <v>1420</v>
      </c>
      <c r="C22" s="255" t="s">
        <v>1421</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1" x14ac:dyDescent="0.2">
      <c r="A23" s="247">
        <v>13</v>
      </c>
      <c r="B23" s="248" t="s">
        <v>1422</v>
      </c>
      <c r="C23" s="255" t="s">
        <v>1302</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34" t="s">
        <v>274</v>
      </c>
      <c r="B24" s="235" t="s">
        <v>248</v>
      </c>
      <c r="C24" s="254" t="s">
        <v>30</v>
      </c>
      <c r="D24" s="236"/>
      <c r="E24" s="237"/>
      <c r="F24" s="238"/>
      <c r="G24" s="239">
        <f>SUMIF(AG25:AG26,"&lt;&gt;NOR",G25:G26)</f>
        <v>0</v>
      </c>
      <c r="H24" s="233"/>
      <c r="I24" s="233">
        <f>SUM(I25:I26)</f>
        <v>0</v>
      </c>
      <c r="J24" s="233"/>
      <c r="K24" s="233">
        <f>SUM(K25:K26)</f>
        <v>0</v>
      </c>
      <c r="L24" s="233"/>
      <c r="M24" s="233">
        <f>SUM(M25:M26)</f>
        <v>0</v>
      </c>
      <c r="N24" s="232"/>
      <c r="O24" s="232">
        <f>SUM(O25:O26)</f>
        <v>0</v>
      </c>
      <c r="P24" s="232"/>
      <c r="Q24" s="232">
        <f>SUM(Q25:Q26)</f>
        <v>0</v>
      </c>
      <c r="R24" s="233"/>
      <c r="S24" s="233"/>
      <c r="T24" s="233"/>
      <c r="U24" s="233"/>
      <c r="V24" s="233">
        <f>SUM(V25:V26)</f>
        <v>0</v>
      </c>
      <c r="W24" s="233"/>
      <c r="X24" s="233"/>
      <c r="AG24" t="s">
        <v>275</v>
      </c>
    </row>
    <row r="25" spans="1:60" outlineLevel="1" x14ac:dyDescent="0.2">
      <c r="A25" s="247">
        <v>14</v>
      </c>
      <c r="B25" s="248" t="s">
        <v>1423</v>
      </c>
      <c r="C25" s="255" t="s">
        <v>908</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1">
        <v>15</v>
      </c>
      <c r="B26" s="242" t="s">
        <v>1424</v>
      </c>
      <c r="C26" s="256" t="s">
        <v>906</v>
      </c>
      <c r="D26" s="243" t="s">
        <v>386</v>
      </c>
      <c r="E26" s="244">
        <v>1</v>
      </c>
      <c r="F26" s="245"/>
      <c r="G26" s="246">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637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3"/>
      <c r="B27" s="4"/>
      <c r="C27" s="258"/>
      <c r="D27" s="6"/>
      <c r="E27" s="3"/>
      <c r="F27" s="3"/>
      <c r="G27" s="3"/>
      <c r="H27" s="3"/>
      <c r="I27" s="3"/>
      <c r="J27" s="3"/>
      <c r="K27" s="3"/>
      <c r="L27" s="3"/>
      <c r="M27" s="3"/>
      <c r="N27" s="3"/>
      <c r="O27" s="3"/>
      <c r="P27" s="3"/>
      <c r="Q27" s="3"/>
      <c r="R27" s="3"/>
      <c r="S27" s="3"/>
      <c r="T27" s="3"/>
      <c r="U27" s="3"/>
      <c r="V27" s="3"/>
      <c r="W27" s="3"/>
      <c r="X27" s="3"/>
      <c r="AE27">
        <v>15</v>
      </c>
      <c r="AF27">
        <v>21</v>
      </c>
      <c r="AG27" t="s">
        <v>261</v>
      </c>
    </row>
    <row r="28" spans="1:60" x14ac:dyDescent="0.2">
      <c r="A28" s="213"/>
      <c r="B28" s="214" t="s">
        <v>31</v>
      </c>
      <c r="C28" s="259"/>
      <c r="D28" s="215"/>
      <c r="E28" s="216"/>
      <c r="F28" s="216"/>
      <c r="G28" s="240">
        <f>G8+G10+G16+G24</f>
        <v>0</v>
      </c>
      <c r="H28" s="3"/>
      <c r="I28" s="3"/>
      <c r="J28" s="3"/>
      <c r="K28" s="3"/>
      <c r="L28" s="3"/>
      <c r="M28" s="3"/>
      <c r="N28" s="3"/>
      <c r="O28" s="3"/>
      <c r="P28" s="3"/>
      <c r="Q28" s="3"/>
      <c r="R28" s="3"/>
      <c r="S28" s="3"/>
      <c r="T28" s="3"/>
      <c r="U28" s="3"/>
      <c r="V28" s="3"/>
      <c r="W28" s="3"/>
      <c r="X28" s="3"/>
      <c r="AE28">
        <f>SUMIF(L7:L26,AE27,G7:G26)</f>
        <v>0</v>
      </c>
      <c r="AF28">
        <f>SUMIF(L7:L26,AF27,G7:G26)</f>
        <v>0</v>
      </c>
      <c r="AG28" t="s">
        <v>380</v>
      </c>
    </row>
    <row r="29" spans="1:60" x14ac:dyDescent="0.2">
      <c r="A29" s="3"/>
      <c r="B29" s="4"/>
      <c r="C29" s="258"/>
      <c r="D29" s="6"/>
      <c r="E29" s="3"/>
      <c r="F29" s="3"/>
      <c r="G29" s="3"/>
      <c r="H29" s="3"/>
      <c r="I29" s="3"/>
      <c r="J29" s="3"/>
      <c r="K29" s="3"/>
      <c r="L29" s="3"/>
      <c r="M29" s="3"/>
      <c r="N29" s="3"/>
      <c r="O29" s="3"/>
      <c r="P29" s="3"/>
      <c r="Q29" s="3"/>
      <c r="R29" s="3"/>
      <c r="S29" s="3"/>
      <c r="T29" s="3"/>
      <c r="U29" s="3"/>
      <c r="V29" s="3"/>
      <c r="W29" s="3"/>
      <c r="X29" s="3"/>
    </row>
    <row r="30" spans="1:60" x14ac:dyDescent="0.2">
      <c r="A30" s="3"/>
      <c r="B30" s="4"/>
      <c r="C30" s="258"/>
      <c r="D30" s="6"/>
      <c r="E30" s="3"/>
      <c r="F30" s="3"/>
      <c r="G30" s="3"/>
      <c r="H30" s="3"/>
      <c r="I30" s="3"/>
      <c r="J30" s="3"/>
      <c r="K30" s="3"/>
      <c r="L30" s="3"/>
      <c r="M30" s="3"/>
      <c r="N30" s="3"/>
      <c r="O30" s="3"/>
      <c r="P30" s="3"/>
      <c r="Q30" s="3"/>
      <c r="R30" s="3"/>
      <c r="S30" s="3"/>
      <c r="T30" s="3"/>
      <c r="U30" s="3"/>
      <c r="V30" s="3"/>
      <c r="W30" s="3"/>
      <c r="X30" s="3"/>
    </row>
    <row r="31" spans="1:60" x14ac:dyDescent="0.2">
      <c r="A31" s="217" t="s">
        <v>381</v>
      </c>
      <c r="B31" s="217"/>
      <c r="C31" s="260"/>
      <c r="D31" s="6"/>
      <c r="E31" s="3"/>
      <c r="F31" s="3"/>
      <c r="G31" s="3"/>
      <c r="H31" s="3"/>
      <c r="I31" s="3"/>
      <c r="J31" s="3"/>
      <c r="K31" s="3"/>
      <c r="L31" s="3"/>
      <c r="M31" s="3"/>
      <c r="N31" s="3"/>
      <c r="O31" s="3"/>
      <c r="P31" s="3"/>
      <c r="Q31" s="3"/>
      <c r="R31" s="3"/>
      <c r="S31" s="3"/>
      <c r="T31" s="3"/>
      <c r="U31" s="3"/>
      <c r="V31" s="3"/>
      <c r="W31" s="3"/>
      <c r="X31" s="3"/>
    </row>
    <row r="32" spans="1:60" x14ac:dyDescent="0.2">
      <c r="A32" s="218"/>
      <c r="B32" s="219"/>
      <c r="C32" s="261"/>
      <c r="D32" s="219"/>
      <c r="E32" s="219"/>
      <c r="F32" s="219"/>
      <c r="G32" s="220"/>
      <c r="H32" s="3"/>
      <c r="I32" s="3"/>
      <c r="J32" s="3"/>
      <c r="K32" s="3"/>
      <c r="L32" s="3"/>
      <c r="M32" s="3"/>
      <c r="N32" s="3"/>
      <c r="O32" s="3"/>
      <c r="P32" s="3"/>
      <c r="Q32" s="3"/>
      <c r="R32" s="3"/>
      <c r="S32" s="3"/>
      <c r="T32" s="3"/>
      <c r="U32" s="3"/>
      <c r="V32" s="3"/>
      <c r="W32" s="3"/>
      <c r="X32" s="3"/>
      <c r="AG32" t="s">
        <v>382</v>
      </c>
    </row>
    <row r="33" spans="1:33" x14ac:dyDescent="0.2">
      <c r="A33" s="221"/>
      <c r="B33" s="222"/>
      <c r="C33" s="262"/>
      <c r="D33" s="222"/>
      <c r="E33" s="222"/>
      <c r="F33" s="222"/>
      <c r="G33" s="223"/>
      <c r="H33" s="3"/>
      <c r="I33" s="3"/>
      <c r="J33" s="3"/>
      <c r="K33" s="3"/>
      <c r="L33" s="3"/>
      <c r="M33" s="3"/>
      <c r="N33" s="3"/>
      <c r="O33" s="3"/>
      <c r="P33" s="3"/>
      <c r="Q33" s="3"/>
      <c r="R33" s="3"/>
      <c r="S33" s="3"/>
      <c r="T33" s="3"/>
      <c r="U33" s="3"/>
      <c r="V33" s="3"/>
      <c r="W33" s="3"/>
      <c r="X33" s="3"/>
    </row>
    <row r="34" spans="1:33" x14ac:dyDescent="0.2">
      <c r="A34" s="221"/>
      <c r="B34" s="222"/>
      <c r="C34" s="262"/>
      <c r="D34" s="222"/>
      <c r="E34" s="222"/>
      <c r="F34" s="222"/>
      <c r="G34" s="223"/>
      <c r="H34" s="3"/>
      <c r="I34" s="3"/>
      <c r="J34" s="3"/>
      <c r="K34" s="3"/>
      <c r="L34" s="3"/>
      <c r="M34" s="3"/>
      <c r="N34" s="3"/>
      <c r="O34" s="3"/>
      <c r="P34" s="3"/>
      <c r="Q34" s="3"/>
      <c r="R34" s="3"/>
      <c r="S34" s="3"/>
      <c r="T34" s="3"/>
      <c r="U34" s="3"/>
      <c r="V34" s="3"/>
      <c r="W34" s="3"/>
      <c r="X34" s="3"/>
    </row>
    <row r="35" spans="1:33" x14ac:dyDescent="0.2">
      <c r="A35" s="221"/>
      <c r="B35" s="222"/>
      <c r="C35" s="262"/>
      <c r="D35" s="222"/>
      <c r="E35" s="222"/>
      <c r="F35" s="222"/>
      <c r="G35" s="223"/>
      <c r="H35" s="3"/>
      <c r="I35" s="3"/>
      <c r="J35" s="3"/>
      <c r="K35" s="3"/>
      <c r="L35" s="3"/>
      <c r="M35" s="3"/>
      <c r="N35" s="3"/>
      <c r="O35" s="3"/>
      <c r="P35" s="3"/>
      <c r="Q35" s="3"/>
      <c r="R35" s="3"/>
      <c r="S35" s="3"/>
      <c r="T35" s="3"/>
      <c r="U35" s="3"/>
      <c r="V35" s="3"/>
      <c r="W35" s="3"/>
      <c r="X35" s="3"/>
    </row>
    <row r="36" spans="1:33" x14ac:dyDescent="0.2">
      <c r="A36" s="224"/>
      <c r="B36" s="225"/>
      <c r="C36" s="263"/>
      <c r="D36" s="225"/>
      <c r="E36" s="225"/>
      <c r="F36" s="225"/>
      <c r="G36" s="226"/>
      <c r="H36" s="3"/>
      <c r="I36" s="3"/>
      <c r="J36" s="3"/>
      <c r="K36" s="3"/>
      <c r="L36" s="3"/>
      <c r="M36" s="3"/>
      <c r="N36" s="3"/>
      <c r="O36" s="3"/>
      <c r="P36" s="3"/>
      <c r="Q36" s="3"/>
      <c r="R36" s="3"/>
      <c r="S36" s="3"/>
      <c r="T36" s="3"/>
      <c r="U36" s="3"/>
      <c r="V36" s="3"/>
      <c r="W36" s="3"/>
      <c r="X36" s="3"/>
    </row>
    <row r="37" spans="1:33" x14ac:dyDescent="0.2">
      <c r="A37" s="3"/>
      <c r="B37" s="4"/>
      <c r="C37" s="258"/>
      <c r="D37" s="6"/>
      <c r="E37" s="3"/>
      <c r="F37" s="3"/>
      <c r="G37" s="3"/>
      <c r="H37" s="3"/>
      <c r="I37" s="3"/>
      <c r="J37" s="3"/>
      <c r="K37" s="3"/>
      <c r="L37" s="3"/>
      <c r="M37" s="3"/>
      <c r="N37" s="3"/>
      <c r="O37" s="3"/>
      <c r="P37" s="3"/>
      <c r="Q37" s="3"/>
      <c r="R37" s="3"/>
      <c r="S37" s="3"/>
      <c r="T37" s="3"/>
      <c r="U37" s="3"/>
      <c r="V37" s="3"/>
      <c r="W37" s="3"/>
      <c r="X37" s="3"/>
    </row>
    <row r="38" spans="1:33" x14ac:dyDescent="0.2">
      <c r="C38" s="264"/>
      <c r="D38" s="10"/>
      <c r="AG38" t="s">
        <v>383</v>
      </c>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31:C31"/>
    <mergeCell ref="A32:G3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3CA7-113A-4C90-A5C0-4FF0215256A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65</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1425</v>
      </c>
      <c r="C9" s="255" t="s">
        <v>1283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234</v>
      </c>
      <c r="C10" s="254" t="s">
        <v>235</v>
      </c>
      <c r="D10" s="236"/>
      <c r="E10" s="237"/>
      <c r="F10" s="238"/>
      <c r="G10" s="239">
        <f>SUMIF(AG11:AG18,"&lt;&gt;NOR",G11:G18)</f>
        <v>0</v>
      </c>
      <c r="H10" s="233"/>
      <c r="I10" s="233">
        <f>SUM(I11:I18)</f>
        <v>0</v>
      </c>
      <c r="J10" s="233"/>
      <c r="K10" s="233">
        <f>SUM(K11:K18)</f>
        <v>0</v>
      </c>
      <c r="L10" s="233"/>
      <c r="M10" s="233">
        <f>SUM(M11:M18)</f>
        <v>0</v>
      </c>
      <c r="N10" s="232"/>
      <c r="O10" s="232">
        <f>SUM(O11:O18)</f>
        <v>0</v>
      </c>
      <c r="P10" s="232"/>
      <c r="Q10" s="232">
        <f>SUM(Q11:Q18)</f>
        <v>0</v>
      </c>
      <c r="R10" s="233"/>
      <c r="S10" s="233"/>
      <c r="T10" s="233"/>
      <c r="U10" s="233"/>
      <c r="V10" s="233">
        <f>SUM(V11:V18)</f>
        <v>0.61</v>
      </c>
      <c r="W10" s="233"/>
      <c r="X10" s="233"/>
      <c r="AG10" t="s">
        <v>275</v>
      </c>
    </row>
    <row r="11" spans="1:60" outlineLevel="1" x14ac:dyDescent="0.2">
      <c r="A11" s="247">
        <v>2</v>
      </c>
      <c r="B11" s="248" t="s">
        <v>735</v>
      </c>
      <c r="C11" s="255" t="s">
        <v>736</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0.16500000000000001</v>
      </c>
      <c r="V11" s="230">
        <f>ROUND(E11*U11,2)</f>
        <v>0.17</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733</v>
      </c>
      <c r="C12" s="255" t="s">
        <v>734</v>
      </c>
      <c r="D12" s="249" t="s">
        <v>386</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0.20599999999999999</v>
      </c>
      <c r="V12" s="230">
        <f>ROUND(E12*U12,2)</f>
        <v>0.21</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1306</v>
      </c>
      <c r="C13" s="255" t="s">
        <v>1307</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0.22700000000000001</v>
      </c>
      <c r="V13" s="230">
        <f>ROUND(E13*U13,2)</f>
        <v>0.23</v>
      </c>
      <c r="W13" s="230"/>
      <c r="X13" s="230" t="s">
        <v>281</v>
      </c>
      <c r="Y13" s="210"/>
      <c r="Z13" s="210"/>
      <c r="AA13" s="210"/>
      <c r="AB13" s="210"/>
      <c r="AC13" s="210"/>
      <c r="AD13" s="210"/>
      <c r="AE13" s="210"/>
      <c r="AF13" s="210"/>
      <c r="AG13" s="210" t="s">
        <v>637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5</v>
      </c>
      <c r="B14" s="248" t="s">
        <v>1426</v>
      </c>
      <c r="C14" s="255" t="s">
        <v>756</v>
      </c>
      <c r="D14" s="249" t="s">
        <v>386</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6</v>
      </c>
      <c r="B15" s="248" t="s">
        <v>1427</v>
      </c>
      <c r="C15" s="255" t="s">
        <v>1287</v>
      </c>
      <c r="D15" s="249" t="s">
        <v>386</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7">
        <v>7</v>
      </c>
      <c r="B16" s="248" t="s">
        <v>1428</v>
      </c>
      <c r="C16" s="255" t="s">
        <v>1429</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8</v>
      </c>
      <c r="B17" s="248" t="s">
        <v>1430</v>
      </c>
      <c r="C17" s="255" t="s">
        <v>1309</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9</v>
      </c>
      <c r="B18" s="248" t="s">
        <v>1431</v>
      </c>
      <c r="C18" s="255" t="s">
        <v>1289</v>
      </c>
      <c r="D18" s="249" t="s">
        <v>386</v>
      </c>
      <c r="E18" s="250">
        <v>3</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34" t="s">
        <v>274</v>
      </c>
      <c r="B19" s="235" t="s">
        <v>247</v>
      </c>
      <c r="C19" s="254" t="s">
        <v>29</v>
      </c>
      <c r="D19" s="236"/>
      <c r="E19" s="237"/>
      <c r="F19" s="238"/>
      <c r="G19" s="239">
        <f>SUMIF(AG20:AG26,"&lt;&gt;NOR",G20:G26)</f>
        <v>0</v>
      </c>
      <c r="H19" s="233"/>
      <c r="I19" s="233">
        <f>SUM(I20:I26)</f>
        <v>0</v>
      </c>
      <c r="J19" s="233"/>
      <c r="K19" s="233">
        <f>SUM(K20:K26)</f>
        <v>0</v>
      </c>
      <c r="L19" s="233"/>
      <c r="M19" s="233">
        <f>SUM(M20:M26)</f>
        <v>0</v>
      </c>
      <c r="N19" s="232"/>
      <c r="O19" s="232">
        <f>SUM(O20:O26)</f>
        <v>0</v>
      </c>
      <c r="P19" s="232"/>
      <c r="Q19" s="232">
        <f>SUM(Q20:Q26)</f>
        <v>0</v>
      </c>
      <c r="R19" s="233"/>
      <c r="S19" s="233"/>
      <c r="T19" s="233"/>
      <c r="U19" s="233"/>
      <c r="V19" s="233">
        <f>SUM(V20:V26)</f>
        <v>0.44</v>
      </c>
      <c r="W19" s="233"/>
      <c r="X19" s="233"/>
      <c r="AG19" t="s">
        <v>275</v>
      </c>
    </row>
    <row r="20" spans="1:60" outlineLevel="1" x14ac:dyDescent="0.2">
      <c r="A20" s="247">
        <v>10</v>
      </c>
      <c r="B20" s="248" t="s">
        <v>1432</v>
      </c>
      <c r="C20" s="255" t="s">
        <v>1291</v>
      </c>
      <c r="D20" s="249" t="s">
        <v>1433</v>
      </c>
      <c r="E20" s="250">
        <v>0.2</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11</v>
      </c>
      <c r="B21" s="248" t="s">
        <v>1434</v>
      </c>
      <c r="C21" s="255" t="s">
        <v>1293</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820</v>
      </c>
      <c r="U21" s="230">
        <v>0</v>
      </c>
      <c r="V21" s="230">
        <f>ROUND(E21*U21,2)</f>
        <v>0</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12</v>
      </c>
      <c r="B22" s="248" t="s">
        <v>1435</v>
      </c>
      <c r="C22" s="255" t="s">
        <v>1295</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13</v>
      </c>
      <c r="B23" s="248" t="s">
        <v>1436</v>
      </c>
      <c r="C23" s="255" t="s">
        <v>867</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14</v>
      </c>
      <c r="B24" s="248" t="s">
        <v>1437</v>
      </c>
      <c r="C24" s="255" t="s">
        <v>1298</v>
      </c>
      <c r="D24" s="249" t="s">
        <v>386</v>
      </c>
      <c r="E24" s="250">
        <v>4</v>
      </c>
      <c r="F24" s="251"/>
      <c r="G24" s="252">
        <f>ROUND(E24*F24,2)</f>
        <v>0</v>
      </c>
      <c r="H24" s="231"/>
      <c r="I24" s="230">
        <f>ROUND(E24*H24,2)</f>
        <v>0</v>
      </c>
      <c r="J24" s="231"/>
      <c r="K24" s="230">
        <f>ROUND(E24*J24,2)</f>
        <v>0</v>
      </c>
      <c r="L24" s="230">
        <v>21</v>
      </c>
      <c r="M24" s="230">
        <f>G24*(1+L24/100)</f>
        <v>0</v>
      </c>
      <c r="N24" s="229">
        <v>1.1299999999999999E-3</v>
      </c>
      <c r="O24" s="229">
        <f>ROUND(E24*N24,2)</f>
        <v>0</v>
      </c>
      <c r="P24" s="229">
        <v>0</v>
      </c>
      <c r="Q24" s="229">
        <f>ROUND(E24*P24,2)</f>
        <v>0</v>
      </c>
      <c r="R24" s="230"/>
      <c r="S24" s="230" t="s">
        <v>279</v>
      </c>
      <c r="T24" s="230" t="s">
        <v>280</v>
      </c>
      <c r="U24" s="230">
        <v>0.11</v>
      </c>
      <c r="V24" s="230">
        <f>ROUND(E24*U24,2)</f>
        <v>0.44</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15</v>
      </c>
      <c r="B25" s="248" t="s">
        <v>1438</v>
      </c>
      <c r="C25" s="255" t="s">
        <v>1421</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33.75" outlineLevel="1" x14ac:dyDescent="0.2">
      <c r="A26" s="247">
        <v>16</v>
      </c>
      <c r="B26" s="248" t="s">
        <v>1439</v>
      </c>
      <c r="C26" s="255" t="s">
        <v>1302</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637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34" t="s">
        <v>274</v>
      </c>
      <c r="B27" s="235" t="s">
        <v>248</v>
      </c>
      <c r="C27" s="254" t="s">
        <v>30</v>
      </c>
      <c r="D27" s="236"/>
      <c r="E27" s="237"/>
      <c r="F27" s="238"/>
      <c r="G27" s="239">
        <f>SUMIF(AG28:AG29,"&lt;&gt;NOR",G28:G29)</f>
        <v>0</v>
      </c>
      <c r="H27" s="233"/>
      <c r="I27" s="233">
        <f>SUM(I28:I29)</f>
        <v>0</v>
      </c>
      <c r="J27" s="233"/>
      <c r="K27" s="233">
        <f>SUM(K28:K29)</f>
        <v>0</v>
      </c>
      <c r="L27" s="233"/>
      <c r="M27" s="233">
        <f>SUM(M28:M29)</f>
        <v>0</v>
      </c>
      <c r="N27" s="232"/>
      <c r="O27" s="232">
        <f>SUM(O28:O29)</f>
        <v>0</v>
      </c>
      <c r="P27" s="232"/>
      <c r="Q27" s="232">
        <f>SUM(Q28:Q29)</f>
        <v>0</v>
      </c>
      <c r="R27" s="233"/>
      <c r="S27" s="233"/>
      <c r="T27" s="233"/>
      <c r="U27" s="233"/>
      <c r="V27" s="233">
        <f>SUM(V28:V29)</f>
        <v>0</v>
      </c>
      <c r="W27" s="233"/>
      <c r="X27" s="233"/>
      <c r="AG27" t="s">
        <v>275</v>
      </c>
    </row>
    <row r="28" spans="1:60" outlineLevel="1" x14ac:dyDescent="0.2">
      <c r="A28" s="247">
        <v>17</v>
      </c>
      <c r="B28" s="248" t="s">
        <v>1440</v>
      </c>
      <c r="C28" s="255" t="s">
        <v>908</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637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1">
        <v>18</v>
      </c>
      <c r="B29" s="242" t="s">
        <v>1441</v>
      </c>
      <c r="C29" s="256" t="s">
        <v>906</v>
      </c>
      <c r="D29" s="243" t="s">
        <v>386</v>
      </c>
      <c r="E29" s="244">
        <v>1</v>
      </c>
      <c r="F29" s="245"/>
      <c r="G29" s="246">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637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3"/>
      <c r="B30" s="4"/>
      <c r="C30" s="258"/>
      <c r="D30" s="6"/>
      <c r="E30" s="3"/>
      <c r="F30" s="3"/>
      <c r="G30" s="3"/>
      <c r="H30" s="3"/>
      <c r="I30" s="3"/>
      <c r="J30" s="3"/>
      <c r="K30" s="3"/>
      <c r="L30" s="3"/>
      <c r="M30" s="3"/>
      <c r="N30" s="3"/>
      <c r="O30" s="3"/>
      <c r="P30" s="3"/>
      <c r="Q30" s="3"/>
      <c r="R30" s="3"/>
      <c r="S30" s="3"/>
      <c r="T30" s="3"/>
      <c r="U30" s="3"/>
      <c r="V30" s="3"/>
      <c r="W30" s="3"/>
      <c r="X30" s="3"/>
      <c r="AE30">
        <v>15</v>
      </c>
      <c r="AF30">
        <v>21</v>
      </c>
      <c r="AG30" t="s">
        <v>261</v>
      </c>
    </row>
    <row r="31" spans="1:60" x14ac:dyDescent="0.2">
      <c r="A31" s="213"/>
      <c r="B31" s="214" t="s">
        <v>31</v>
      </c>
      <c r="C31" s="259"/>
      <c r="D31" s="215"/>
      <c r="E31" s="216"/>
      <c r="F31" s="216"/>
      <c r="G31" s="240">
        <f>G8+G10+G19+G27</f>
        <v>0</v>
      </c>
      <c r="H31" s="3"/>
      <c r="I31" s="3"/>
      <c r="J31" s="3"/>
      <c r="K31" s="3"/>
      <c r="L31" s="3"/>
      <c r="M31" s="3"/>
      <c r="N31" s="3"/>
      <c r="O31" s="3"/>
      <c r="P31" s="3"/>
      <c r="Q31" s="3"/>
      <c r="R31" s="3"/>
      <c r="S31" s="3"/>
      <c r="T31" s="3"/>
      <c r="U31" s="3"/>
      <c r="V31" s="3"/>
      <c r="W31" s="3"/>
      <c r="X31" s="3"/>
      <c r="AE31">
        <f>SUMIF(L7:L29,AE30,G7:G29)</f>
        <v>0</v>
      </c>
      <c r="AF31">
        <f>SUMIF(L7:L29,AF30,G7:G29)</f>
        <v>0</v>
      </c>
      <c r="AG31" t="s">
        <v>380</v>
      </c>
    </row>
    <row r="32" spans="1:60" x14ac:dyDescent="0.2">
      <c r="A32" s="3"/>
      <c r="B32" s="4"/>
      <c r="C32" s="258"/>
      <c r="D32" s="6"/>
      <c r="E32" s="3"/>
      <c r="F32" s="3"/>
      <c r="G32" s="3"/>
      <c r="H32" s="3"/>
      <c r="I32" s="3"/>
      <c r="J32" s="3"/>
      <c r="K32" s="3"/>
      <c r="L32" s="3"/>
      <c r="M32" s="3"/>
      <c r="N32" s="3"/>
      <c r="O32" s="3"/>
      <c r="P32" s="3"/>
      <c r="Q32" s="3"/>
      <c r="R32" s="3"/>
      <c r="S32" s="3"/>
      <c r="T32" s="3"/>
      <c r="U32" s="3"/>
      <c r="V32" s="3"/>
      <c r="W32" s="3"/>
      <c r="X32" s="3"/>
    </row>
    <row r="33" spans="1:33" x14ac:dyDescent="0.2">
      <c r="A33" s="3"/>
      <c r="B33" s="4"/>
      <c r="C33" s="258"/>
      <c r="D33" s="6"/>
      <c r="E33" s="3"/>
      <c r="F33" s="3"/>
      <c r="G33" s="3"/>
      <c r="H33" s="3"/>
      <c r="I33" s="3"/>
      <c r="J33" s="3"/>
      <c r="K33" s="3"/>
      <c r="L33" s="3"/>
      <c r="M33" s="3"/>
      <c r="N33" s="3"/>
      <c r="O33" s="3"/>
      <c r="P33" s="3"/>
      <c r="Q33" s="3"/>
      <c r="R33" s="3"/>
      <c r="S33" s="3"/>
      <c r="T33" s="3"/>
      <c r="U33" s="3"/>
      <c r="V33" s="3"/>
      <c r="W33" s="3"/>
      <c r="X33" s="3"/>
    </row>
    <row r="34" spans="1:33" x14ac:dyDescent="0.2">
      <c r="A34" s="217" t="s">
        <v>381</v>
      </c>
      <c r="B34" s="217"/>
      <c r="C34" s="260"/>
      <c r="D34" s="6"/>
      <c r="E34" s="3"/>
      <c r="F34" s="3"/>
      <c r="G34" s="3"/>
      <c r="H34" s="3"/>
      <c r="I34" s="3"/>
      <c r="J34" s="3"/>
      <c r="K34" s="3"/>
      <c r="L34" s="3"/>
      <c r="M34" s="3"/>
      <c r="N34" s="3"/>
      <c r="O34" s="3"/>
      <c r="P34" s="3"/>
      <c r="Q34" s="3"/>
      <c r="R34" s="3"/>
      <c r="S34" s="3"/>
      <c r="T34" s="3"/>
      <c r="U34" s="3"/>
      <c r="V34" s="3"/>
      <c r="W34" s="3"/>
      <c r="X34" s="3"/>
    </row>
    <row r="35" spans="1:33" x14ac:dyDescent="0.2">
      <c r="A35" s="218"/>
      <c r="B35" s="219"/>
      <c r="C35" s="261"/>
      <c r="D35" s="219"/>
      <c r="E35" s="219"/>
      <c r="F35" s="219"/>
      <c r="G35" s="220"/>
      <c r="H35" s="3"/>
      <c r="I35" s="3"/>
      <c r="J35" s="3"/>
      <c r="K35" s="3"/>
      <c r="L35" s="3"/>
      <c r="M35" s="3"/>
      <c r="N35" s="3"/>
      <c r="O35" s="3"/>
      <c r="P35" s="3"/>
      <c r="Q35" s="3"/>
      <c r="R35" s="3"/>
      <c r="S35" s="3"/>
      <c r="T35" s="3"/>
      <c r="U35" s="3"/>
      <c r="V35" s="3"/>
      <c r="W35" s="3"/>
      <c r="X35" s="3"/>
      <c r="AG35" t="s">
        <v>382</v>
      </c>
    </row>
    <row r="36" spans="1:33" x14ac:dyDescent="0.2">
      <c r="A36" s="221"/>
      <c r="B36" s="222"/>
      <c r="C36" s="262"/>
      <c r="D36" s="222"/>
      <c r="E36" s="222"/>
      <c r="F36" s="222"/>
      <c r="G36" s="223"/>
      <c r="H36" s="3"/>
      <c r="I36" s="3"/>
      <c r="J36" s="3"/>
      <c r="K36" s="3"/>
      <c r="L36" s="3"/>
      <c r="M36" s="3"/>
      <c r="N36" s="3"/>
      <c r="O36" s="3"/>
      <c r="P36" s="3"/>
      <c r="Q36" s="3"/>
      <c r="R36" s="3"/>
      <c r="S36" s="3"/>
      <c r="T36" s="3"/>
      <c r="U36" s="3"/>
      <c r="V36" s="3"/>
      <c r="W36" s="3"/>
      <c r="X36" s="3"/>
    </row>
    <row r="37" spans="1:33" x14ac:dyDescent="0.2">
      <c r="A37" s="221"/>
      <c r="B37" s="222"/>
      <c r="C37" s="262"/>
      <c r="D37" s="222"/>
      <c r="E37" s="222"/>
      <c r="F37" s="222"/>
      <c r="G37" s="223"/>
      <c r="H37" s="3"/>
      <c r="I37" s="3"/>
      <c r="J37" s="3"/>
      <c r="K37" s="3"/>
      <c r="L37" s="3"/>
      <c r="M37" s="3"/>
      <c r="N37" s="3"/>
      <c r="O37" s="3"/>
      <c r="P37" s="3"/>
      <c r="Q37" s="3"/>
      <c r="R37" s="3"/>
      <c r="S37" s="3"/>
      <c r="T37" s="3"/>
      <c r="U37" s="3"/>
      <c r="V37" s="3"/>
      <c r="W37" s="3"/>
      <c r="X37" s="3"/>
    </row>
    <row r="38" spans="1:33" x14ac:dyDescent="0.2">
      <c r="A38" s="221"/>
      <c r="B38" s="222"/>
      <c r="C38" s="262"/>
      <c r="D38" s="222"/>
      <c r="E38" s="222"/>
      <c r="F38" s="222"/>
      <c r="G38" s="223"/>
      <c r="H38" s="3"/>
      <c r="I38" s="3"/>
      <c r="J38" s="3"/>
      <c r="K38" s="3"/>
      <c r="L38" s="3"/>
      <c r="M38" s="3"/>
      <c r="N38" s="3"/>
      <c r="O38" s="3"/>
      <c r="P38" s="3"/>
      <c r="Q38" s="3"/>
      <c r="R38" s="3"/>
      <c r="S38" s="3"/>
      <c r="T38" s="3"/>
      <c r="U38" s="3"/>
      <c r="V38" s="3"/>
      <c r="W38" s="3"/>
      <c r="X38" s="3"/>
    </row>
    <row r="39" spans="1:33" x14ac:dyDescent="0.2">
      <c r="A39" s="224"/>
      <c r="B39" s="225"/>
      <c r="C39" s="263"/>
      <c r="D39" s="225"/>
      <c r="E39" s="225"/>
      <c r="F39" s="225"/>
      <c r="G39" s="226"/>
      <c r="H39" s="3"/>
      <c r="I39" s="3"/>
      <c r="J39" s="3"/>
      <c r="K39" s="3"/>
      <c r="L39" s="3"/>
      <c r="M39" s="3"/>
      <c r="N39" s="3"/>
      <c r="O39" s="3"/>
      <c r="P39" s="3"/>
      <c r="Q39" s="3"/>
      <c r="R39" s="3"/>
      <c r="S39" s="3"/>
      <c r="T39" s="3"/>
      <c r="U39" s="3"/>
      <c r="V39" s="3"/>
      <c r="W39" s="3"/>
      <c r="X39" s="3"/>
    </row>
    <row r="40" spans="1:33" x14ac:dyDescent="0.2">
      <c r="A40" s="3"/>
      <c r="B40" s="4"/>
      <c r="C40" s="258"/>
      <c r="D40" s="6"/>
      <c r="E40" s="3"/>
      <c r="F40" s="3"/>
      <c r="G40" s="3"/>
      <c r="H40" s="3"/>
      <c r="I40" s="3"/>
      <c r="J40" s="3"/>
      <c r="K40" s="3"/>
      <c r="L40" s="3"/>
      <c r="M40" s="3"/>
      <c r="N40" s="3"/>
      <c r="O40" s="3"/>
      <c r="P40" s="3"/>
      <c r="Q40" s="3"/>
      <c r="R40" s="3"/>
      <c r="S40" s="3"/>
      <c r="T40" s="3"/>
      <c r="U40" s="3"/>
      <c r="V40" s="3"/>
      <c r="W40" s="3"/>
      <c r="X40" s="3"/>
    </row>
    <row r="41" spans="1:33" x14ac:dyDescent="0.2">
      <c r="C41" s="264"/>
      <c r="D41" s="10"/>
      <c r="AG41" t="s">
        <v>383</v>
      </c>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34:C34"/>
    <mergeCell ref="A35:G3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34C1-9736-46DD-8C12-A5444AEB252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70</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33.75" outlineLevel="1" x14ac:dyDescent="0.2">
      <c r="A9" s="247">
        <v>1</v>
      </c>
      <c r="B9" s="248" t="s">
        <v>1442</v>
      </c>
      <c r="C9" s="255" t="s">
        <v>1443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SUMIF(AG11:AG19,"&lt;&gt;NOR",G11:G19)</f>
        <v>0</v>
      </c>
      <c r="H10" s="233"/>
      <c r="I10" s="233">
        <f>SUM(I11:I19)</f>
        <v>0</v>
      </c>
      <c r="J10" s="233"/>
      <c r="K10" s="233">
        <f>SUM(K11:K19)</f>
        <v>0</v>
      </c>
      <c r="L10" s="233"/>
      <c r="M10" s="233">
        <f>SUM(M11:M19)</f>
        <v>0</v>
      </c>
      <c r="N10" s="232"/>
      <c r="O10" s="232">
        <f>SUM(O11:O19)</f>
        <v>0.03</v>
      </c>
      <c r="P10" s="232"/>
      <c r="Q10" s="232">
        <f>SUM(Q11:Q19)</f>
        <v>0</v>
      </c>
      <c r="R10" s="233"/>
      <c r="S10" s="233"/>
      <c r="T10" s="233"/>
      <c r="U10" s="233"/>
      <c r="V10" s="233">
        <f>SUM(V11:V19)</f>
        <v>0</v>
      </c>
      <c r="W10" s="233"/>
      <c r="X10" s="233"/>
      <c r="AG10" t="s">
        <v>275</v>
      </c>
    </row>
    <row r="11" spans="1:60" outlineLevel="1" x14ac:dyDescent="0.2">
      <c r="A11" s="247">
        <v>2</v>
      </c>
      <c r="B11" s="248" t="s">
        <v>1444</v>
      </c>
      <c r="C11" s="255" t="s">
        <v>399</v>
      </c>
      <c r="D11" s="249" t="s">
        <v>345</v>
      </c>
      <c r="E11" s="250">
        <v>24.5</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1445</v>
      </c>
      <c r="C12" s="255" t="s">
        <v>401</v>
      </c>
      <c r="D12" s="249" t="s">
        <v>386</v>
      </c>
      <c r="E12" s="250">
        <v>8</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47">
        <v>4</v>
      </c>
      <c r="B13" s="248" t="s">
        <v>1446</v>
      </c>
      <c r="C13" s="255" t="s">
        <v>405</v>
      </c>
      <c r="D13" s="249" t="s">
        <v>345</v>
      </c>
      <c r="E13" s="250">
        <v>22</v>
      </c>
      <c r="F13" s="251"/>
      <c r="G13" s="252">
        <f>ROUND(E13*F13,2)</f>
        <v>0</v>
      </c>
      <c r="H13" s="231"/>
      <c r="I13" s="230">
        <f>ROUND(E13*H13,2)</f>
        <v>0</v>
      </c>
      <c r="J13" s="231"/>
      <c r="K13" s="230">
        <f>ROUND(E13*J13,2)</f>
        <v>0</v>
      </c>
      <c r="L13" s="230">
        <v>21</v>
      </c>
      <c r="M13" s="230">
        <f>G13*(1+L13/100)</f>
        <v>0</v>
      </c>
      <c r="N13" s="229">
        <v>1.41E-3</v>
      </c>
      <c r="O13" s="229">
        <f>ROUND(E13*N13,2)</f>
        <v>0.03</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47">
        <v>5</v>
      </c>
      <c r="B14" s="248" t="s">
        <v>1447</v>
      </c>
      <c r="C14" s="255" t="s">
        <v>421</v>
      </c>
      <c r="D14" s="249" t="s">
        <v>345</v>
      </c>
      <c r="E14" s="250">
        <v>2.5</v>
      </c>
      <c r="F14" s="251"/>
      <c r="G14" s="252">
        <f>ROUND(E14*F14,2)</f>
        <v>0</v>
      </c>
      <c r="H14" s="231"/>
      <c r="I14" s="230">
        <f>ROUND(E14*H14,2)</f>
        <v>0</v>
      </c>
      <c r="J14" s="231"/>
      <c r="K14" s="230">
        <f>ROUND(E14*J14,2)</f>
        <v>0</v>
      </c>
      <c r="L14" s="230">
        <v>21</v>
      </c>
      <c r="M14" s="230">
        <f>G14*(1+L14/100)</f>
        <v>0</v>
      </c>
      <c r="N14" s="229">
        <v>8.9999999999999998E-4</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6</v>
      </c>
      <c r="B15" s="248" t="s">
        <v>1448</v>
      </c>
      <c r="C15" s="255" t="s">
        <v>464</v>
      </c>
      <c r="D15" s="249" t="s">
        <v>386</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7</v>
      </c>
      <c r="B16" s="248" t="s">
        <v>1449</v>
      </c>
      <c r="C16" s="255" t="s">
        <v>1450</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8</v>
      </c>
      <c r="B17" s="248" t="s">
        <v>1451</v>
      </c>
      <c r="C17" s="255" t="s">
        <v>1452</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1453</v>
      </c>
      <c r="C18" s="255" t="s">
        <v>1454</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1455</v>
      </c>
      <c r="C19" s="255" t="s">
        <v>1456</v>
      </c>
      <c r="D19" s="249" t="s">
        <v>386</v>
      </c>
      <c r="E19" s="250">
        <v>4</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34" t="s">
        <v>274</v>
      </c>
      <c r="B20" s="235" t="s">
        <v>232</v>
      </c>
      <c r="C20" s="254" t="s">
        <v>233</v>
      </c>
      <c r="D20" s="236"/>
      <c r="E20" s="237"/>
      <c r="F20" s="238"/>
      <c r="G20" s="239">
        <f>SUMIF(AG21:AG28,"&lt;&gt;NOR",G21:G28)</f>
        <v>0</v>
      </c>
      <c r="H20" s="233"/>
      <c r="I20" s="233">
        <f>SUM(I21:I28)</f>
        <v>0</v>
      </c>
      <c r="J20" s="233"/>
      <c r="K20" s="233">
        <f>SUM(K21:K28)</f>
        <v>0</v>
      </c>
      <c r="L20" s="233"/>
      <c r="M20" s="233">
        <f>SUM(M21:M28)</f>
        <v>0</v>
      </c>
      <c r="N20" s="232"/>
      <c r="O20" s="232">
        <f>SUM(O21:O28)</f>
        <v>0.24000000000000002</v>
      </c>
      <c r="P20" s="232"/>
      <c r="Q20" s="232">
        <f>SUM(Q21:Q28)</f>
        <v>0</v>
      </c>
      <c r="R20" s="233"/>
      <c r="S20" s="233"/>
      <c r="T20" s="233"/>
      <c r="U20" s="233"/>
      <c r="V20" s="233">
        <f>SUM(V21:V28)</f>
        <v>21.06</v>
      </c>
      <c r="W20" s="233"/>
      <c r="X20" s="233"/>
      <c r="AG20" t="s">
        <v>275</v>
      </c>
    </row>
    <row r="21" spans="1:60" outlineLevel="1" x14ac:dyDescent="0.2">
      <c r="A21" s="247">
        <v>11</v>
      </c>
      <c r="B21" s="248" t="s">
        <v>1457</v>
      </c>
      <c r="C21" s="255" t="s">
        <v>1458</v>
      </c>
      <c r="D21" s="249" t="s">
        <v>345</v>
      </c>
      <c r="E21" s="250">
        <v>2</v>
      </c>
      <c r="F21" s="251"/>
      <c r="G21" s="252">
        <f>ROUND(E21*F21,2)</f>
        <v>0</v>
      </c>
      <c r="H21" s="231"/>
      <c r="I21" s="230">
        <f>ROUND(E21*H21,2)</f>
        <v>0</v>
      </c>
      <c r="J21" s="231"/>
      <c r="K21" s="230">
        <f>ROUND(E21*J21,2)</f>
        <v>0</v>
      </c>
      <c r="L21" s="230">
        <v>21</v>
      </c>
      <c r="M21" s="230">
        <f>G21*(1+L21/100)</f>
        <v>0</v>
      </c>
      <c r="N21" s="229">
        <v>7.6E-3</v>
      </c>
      <c r="O21" s="229">
        <f>ROUND(E21*N21,2)</f>
        <v>0.02</v>
      </c>
      <c r="P21" s="229">
        <v>0</v>
      </c>
      <c r="Q21" s="229">
        <f>ROUND(E21*P21,2)</f>
        <v>0</v>
      </c>
      <c r="R21" s="230"/>
      <c r="S21" s="230" t="s">
        <v>279</v>
      </c>
      <c r="T21" s="230" t="s">
        <v>280</v>
      </c>
      <c r="U21" s="230">
        <v>0.748</v>
      </c>
      <c r="V21" s="230">
        <f>ROUND(E21*U21,2)</f>
        <v>1.5</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12</v>
      </c>
      <c r="B22" s="248" t="s">
        <v>638</v>
      </c>
      <c r="C22" s="255" t="s">
        <v>639</v>
      </c>
      <c r="D22" s="249" t="s">
        <v>345</v>
      </c>
      <c r="E22" s="250">
        <v>20</v>
      </c>
      <c r="F22" s="251"/>
      <c r="G22" s="252">
        <f>ROUND(E22*F22,2)</f>
        <v>0</v>
      </c>
      <c r="H22" s="231"/>
      <c r="I22" s="230">
        <f>ROUND(E22*H22,2)</f>
        <v>0</v>
      </c>
      <c r="J22" s="231"/>
      <c r="K22" s="230">
        <f>ROUND(E22*J22,2)</f>
        <v>0</v>
      </c>
      <c r="L22" s="230">
        <v>21</v>
      </c>
      <c r="M22" s="230">
        <f>G22*(1+L22/100)</f>
        <v>0</v>
      </c>
      <c r="N22" s="229">
        <v>9.8499999999999994E-3</v>
      </c>
      <c r="O22" s="229">
        <f>ROUND(E22*N22,2)</f>
        <v>0.2</v>
      </c>
      <c r="P22" s="229">
        <v>0</v>
      </c>
      <c r="Q22" s="229">
        <f>ROUND(E22*P22,2)</f>
        <v>0</v>
      </c>
      <c r="R22" s="230"/>
      <c r="S22" s="230" t="s">
        <v>279</v>
      </c>
      <c r="T22" s="230" t="s">
        <v>280</v>
      </c>
      <c r="U22" s="230">
        <v>0.92</v>
      </c>
      <c r="V22" s="230">
        <f>ROUND(E22*U22,2)</f>
        <v>18.399999999999999</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13</v>
      </c>
      <c r="B23" s="248" t="s">
        <v>1459</v>
      </c>
      <c r="C23" s="255" t="s">
        <v>1460</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14</v>
      </c>
      <c r="B24" s="248" t="s">
        <v>1461</v>
      </c>
      <c r="C24" s="255" t="s">
        <v>1462</v>
      </c>
      <c r="D24" s="249" t="s">
        <v>386</v>
      </c>
      <c r="E24" s="250">
        <v>4</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0.14099999999999999</v>
      </c>
      <c r="V24" s="230">
        <f>ROUND(E24*U24,2)</f>
        <v>0.56000000000000005</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15</v>
      </c>
      <c r="B25" s="248" t="s">
        <v>673</v>
      </c>
      <c r="C25" s="255" t="s">
        <v>674</v>
      </c>
      <c r="D25" s="249" t="s">
        <v>386</v>
      </c>
      <c r="E25" s="250">
        <v>4</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0.151</v>
      </c>
      <c r="V25" s="230">
        <f>ROUND(E25*U25,2)</f>
        <v>0.6</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16</v>
      </c>
      <c r="B26" s="248" t="s">
        <v>1463</v>
      </c>
      <c r="C26" s="255" t="s">
        <v>1464</v>
      </c>
      <c r="D26" s="249" t="s">
        <v>386</v>
      </c>
      <c r="E26" s="250">
        <v>4</v>
      </c>
      <c r="F26" s="251"/>
      <c r="G26" s="252">
        <f>ROUND(E26*F26,2)</f>
        <v>0</v>
      </c>
      <c r="H26" s="231"/>
      <c r="I26" s="230">
        <f>ROUND(E26*H26,2)</f>
        <v>0</v>
      </c>
      <c r="J26" s="231"/>
      <c r="K26" s="230">
        <f>ROUND(E26*J26,2)</f>
        <v>0</v>
      </c>
      <c r="L26" s="230">
        <v>21</v>
      </c>
      <c r="M26" s="230">
        <f>G26*(1+L26/100)</f>
        <v>0</v>
      </c>
      <c r="N26" s="229">
        <v>2.5200000000000001E-3</v>
      </c>
      <c r="O26" s="229">
        <f>ROUND(E26*N26,2)</f>
        <v>0.01</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440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17</v>
      </c>
      <c r="B27" s="248" t="s">
        <v>687</v>
      </c>
      <c r="C27" s="255" t="s">
        <v>688</v>
      </c>
      <c r="D27" s="249" t="s">
        <v>386</v>
      </c>
      <c r="E27" s="250">
        <v>4</v>
      </c>
      <c r="F27" s="251"/>
      <c r="G27" s="252">
        <f>ROUND(E27*F27,2)</f>
        <v>0</v>
      </c>
      <c r="H27" s="231"/>
      <c r="I27" s="230">
        <f>ROUND(E27*H27,2)</f>
        <v>0</v>
      </c>
      <c r="J27" s="231"/>
      <c r="K27" s="230">
        <f>ROUND(E27*J27,2)</f>
        <v>0</v>
      </c>
      <c r="L27" s="230">
        <v>21</v>
      </c>
      <c r="M27" s="230">
        <f>G27*(1+L27/100)</f>
        <v>0</v>
      </c>
      <c r="N27" s="229">
        <v>3.0500000000000002E-3</v>
      </c>
      <c r="O27" s="229">
        <f>ROUND(E27*N27,2)</f>
        <v>0.01</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18</v>
      </c>
      <c r="B28" s="248" t="s">
        <v>1465</v>
      </c>
      <c r="C28" s="255" t="s">
        <v>700</v>
      </c>
      <c r="D28" s="249" t="s">
        <v>345</v>
      </c>
      <c r="E28" s="250">
        <v>22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34" t="s">
        <v>274</v>
      </c>
      <c r="B29" s="235" t="s">
        <v>234</v>
      </c>
      <c r="C29" s="254" t="s">
        <v>235</v>
      </c>
      <c r="D29" s="236"/>
      <c r="E29" s="237"/>
      <c r="F29" s="238"/>
      <c r="G29" s="239">
        <f>SUMIF(AG30:AG53,"&lt;&gt;NOR",G30:G53)</f>
        <v>0</v>
      </c>
      <c r="H29" s="233"/>
      <c r="I29" s="233">
        <f>SUM(I30:I53)</f>
        <v>0</v>
      </c>
      <c r="J29" s="233"/>
      <c r="K29" s="233">
        <f>SUM(K30:K53)</f>
        <v>0</v>
      </c>
      <c r="L29" s="233"/>
      <c r="M29" s="233">
        <f>SUM(M30:M53)</f>
        <v>0</v>
      </c>
      <c r="N29" s="232"/>
      <c r="O29" s="232">
        <f>SUM(O30:O53)</f>
        <v>0.05</v>
      </c>
      <c r="P29" s="232"/>
      <c r="Q29" s="232">
        <f>SUM(Q30:Q53)</f>
        <v>0</v>
      </c>
      <c r="R29" s="233"/>
      <c r="S29" s="233"/>
      <c r="T29" s="233"/>
      <c r="U29" s="233"/>
      <c r="V29" s="233">
        <f>SUM(V30:V53)</f>
        <v>6.1800000000000006</v>
      </c>
      <c r="W29" s="233"/>
      <c r="X29" s="233"/>
      <c r="AG29" t="s">
        <v>275</v>
      </c>
    </row>
    <row r="30" spans="1:60" outlineLevel="1" x14ac:dyDescent="0.2">
      <c r="A30" s="247">
        <v>19</v>
      </c>
      <c r="B30" s="248" t="s">
        <v>1466</v>
      </c>
      <c r="C30" s="255" t="s">
        <v>1467</v>
      </c>
      <c r="D30" s="249" t="s">
        <v>386</v>
      </c>
      <c r="E30" s="250">
        <v>10</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637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20</v>
      </c>
      <c r="B31" s="248" t="s">
        <v>1468</v>
      </c>
      <c r="C31" s="255" t="s">
        <v>1469</v>
      </c>
      <c r="D31" s="249" t="s">
        <v>386</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820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21</v>
      </c>
      <c r="B32" s="248" t="s">
        <v>711</v>
      </c>
      <c r="C32" s="255" t="s">
        <v>712</v>
      </c>
      <c r="D32" s="249" t="s">
        <v>386</v>
      </c>
      <c r="E32" s="250">
        <v>2</v>
      </c>
      <c r="F32" s="251"/>
      <c r="G32" s="252">
        <f>ROUND(E32*F32,2)</f>
        <v>0</v>
      </c>
      <c r="H32" s="231"/>
      <c r="I32" s="230">
        <f>ROUND(E32*H32,2)</f>
        <v>0</v>
      </c>
      <c r="J32" s="231"/>
      <c r="K32" s="230">
        <f>ROUND(E32*J32,2)</f>
        <v>0</v>
      </c>
      <c r="L32" s="230">
        <v>21</v>
      </c>
      <c r="M32" s="230">
        <f>G32*(1+L32/100)</f>
        <v>0</v>
      </c>
      <c r="N32" s="229">
        <v>7.1000000000000004E-3</v>
      </c>
      <c r="O32" s="229">
        <f>ROUND(E32*N32,2)</f>
        <v>0.01</v>
      </c>
      <c r="P32" s="229">
        <v>0</v>
      </c>
      <c r="Q32" s="229">
        <f>ROUND(E32*P32,2)</f>
        <v>0</v>
      </c>
      <c r="R32" s="230"/>
      <c r="S32" s="230" t="s">
        <v>279</v>
      </c>
      <c r="T32" s="230" t="s">
        <v>280</v>
      </c>
      <c r="U32" s="230">
        <v>1.1439999999999999</v>
      </c>
      <c r="V32" s="230">
        <f>ROUND(E32*U32,2)</f>
        <v>2.29</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22</v>
      </c>
      <c r="B33" s="248" t="s">
        <v>713</v>
      </c>
      <c r="C33" s="255" t="s">
        <v>714</v>
      </c>
      <c r="D33" s="249" t="s">
        <v>386</v>
      </c>
      <c r="E33" s="250">
        <v>2</v>
      </c>
      <c r="F33" s="251"/>
      <c r="G33" s="252">
        <f>ROUND(E33*F33,2)</f>
        <v>0</v>
      </c>
      <c r="H33" s="231"/>
      <c r="I33" s="230">
        <f>ROUND(E33*H33,2)</f>
        <v>0</v>
      </c>
      <c r="J33" s="231"/>
      <c r="K33" s="230">
        <f>ROUND(E33*J33,2)</f>
        <v>0</v>
      </c>
      <c r="L33" s="230">
        <v>21</v>
      </c>
      <c r="M33" s="230">
        <f>G33*(1+L33/100)</f>
        <v>0</v>
      </c>
      <c r="N33" s="229">
        <v>8.2299999999999995E-3</v>
      </c>
      <c r="O33" s="229">
        <f>ROUND(E33*N33,2)</f>
        <v>0.02</v>
      </c>
      <c r="P33" s="229">
        <v>0</v>
      </c>
      <c r="Q33" s="229">
        <f>ROUND(E33*P33,2)</f>
        <v>0</v>
      </c>
      <c r="R33" s="230"/>
      <c r="S33" s="230" t="s">
        <v>279</v>
      </c>
      <c r="T33" s="230" t="s">
        <v>280</v>
      </c>
      <c r="U33" s="230">
        <v>1.5920000000000001</v>
      </c>
      <c r="V33" s="230">
        <f>ROUND(E33*U33,2)</f>
        <v>3.18</v>
      </c>
      <c r="W33" s="230"/>
      <c r="X33" s="230" t="s">
        <v>281</v>
      </c>
      <c r="Y33" s="210"/>
      <c r="Z33" s="210"/>
      <c r="AA33" s="210"/>
      <c r="AB33" s="210"/>
      <c r="AC33" s="210"/>
      <c r="AD33" s="210"/>
      <c r="AE33" s="210"/>
      <c r="AF33" s="210"/>
      <c r="AG33" s="210" t="s">
        <v>637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23</v>
      </c>
      <c r="B34" s="248" t="s">
        <v>715</v>
      </c>
      <c r="C34" s="255" t="s">
        <v>716</v>
      </c>
      <c r="D34" s="249" t="s">
        <v>386</v>
      </c>
      <c r="E34" s="250">
        <v>2</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5.0999999999999997E-2</v>
      </c>
      <c r="V34" s="230">
        <f>ROUND(E34*U34,2)</f>
        <v>0.1</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24</v>
      </c>
      <c r="B35" s="248" t="s">
        <v>735</v>
      </c>
      <c r="C35" s="255" t="s">
        <v>736</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0.16500000000000001</v>
      </c>
      <c r="V35" s="230">
        <f>ROUND(E35*U35,2)</f>
        <v>0.17</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25</v>
      </c>
      <c r="B36" s="248" t="s">
        <v>733</v>
      </c>
      <c r="C36" s="255" t="s">
        <v>734</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0.20599999999999999</v>
      </c>
      <c r="V36" s="230">
        <f>ROUND(E36*U36,2)</f>
        <v>0.21</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26</v>
      </c>
      <c r="B37" s="248" t="s">
        <v>1306</v>
      </c>
      <c r="C37" s="255" t="s">
        <v>1307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0.22700000000000001</v>
      </c>
      <c r="V37" s="230">
        <f>ROUND(E37*U37,2)</f>
        <v>0.23</v>
      </c>
      <c r="W37" s="230"/>
      <c r="X37" s="230" t="s">
        <v>281</v>
      </c>
      <c r="Y37" s="210"/>
      <c r="Z37" s="210"/>
      <c r="AA37" s="210"/>
      <c r="AB37" s="210"/>
      <c r="AC37" s="210"/>
      <c r="AD37" s="210"/>
      <c r="AE37" s="210"/>
      <c r="AF37" s="210"/>
      <c r="AG37" s="210" t="s">
        <v>637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27</v>
      </c>
      <c r="B38" s="248" t="s">
        <v>1470</v>
      </c>
      <c r="C38" s="255" t="s">
        <v>1471</v>
      </c>
      <c r="D38" s="249" t="s">
        <v>386</v>
      </c>
      <c r="E38" s="250">
        <v>6</v>
      </c>
      <c r="F38" s="251"/>
      <c r="G38" s="252">
        <f>ROUND(E38*F38,2)</f>
        <v>0</v>
      </c>
      <c r="H38" s="231"/>
      <c r="I38" s="230">
        <f>ROUND(E38*H38,2)</f>
        <v>0</v>
      </c>
      <c r="J38" s="231"/>
      <c r="K38" s="230">
        <f>ROUND(E38*J38,2)</f>
        <v>0</v>
      </c>
      <c r="L38" s="230">
        <v>21</v>
      </c>
      <c r="M38" s="230">
        <f>G38*(1+L38/100)</f>
        <v>0</v>
      </c>
      <c r="N38" s="229">
        <v>8.0000000000000004E-4</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440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28</v>
      </c>
      <c r="B39" s="248" t="s">
        <v>1472</v>
      </c>
      <c r="C39" s="255" t="s">
        <v>1473</v>
      </c>
      <c r="D39" s="249" t="s">
        <v>386</v>
      </c>
      <c r="E39" s="250">
        <v>4</v>
      </c>
      <c r="F39" s="251"/>
      <c r="G39" s="252">
        <f>ROUND(E39*F39,2)</f>
        <v>0</v>
      </c>
      <c r="H39" s="231"/>
      <c r="I39" s="230">
        <f>ROUND(E39*H39,2)</f>
        <v>0</v>
      </c>
      <c r="J39" s="231"/>
      <c r="K39" s="230">
        <f>ROUND(E39*J39,2)</f>
        <v>0</v>
      </c>
      <c r="L39" s="230">
        <v>21</v>
      </c>
      <c r="M39" s="230">
        <f>G39*(1+L39/100)</f>
        <v>0</v>
      </c>
      <c r="N39" s="229">
        <v>4.4999999999999997E-3</v>
      </c>
      <c r="O39" s="229">
        <f>ROUND(E39*N39,2)</f>
        <v>0.02</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440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29</v>
      </c>
      <c r="B40" s="248" t="s">
        <v>1474</v>
      </c>
      <c r="C40" s="255" t="s">
        <v>772</v>
      </c>
      <c r="D40" s="249" t="s">
        <v>386</v>
      </c>
      <c r="E40" s="250">
        <v>2</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440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30</v>
      </c>
      <c r="B41" s="248" t="s">
        <v>1475</v>
      </c>
      <c r="C41" s="255" t="s">
        <v>754</v>
      </c>
      <c r="D41" s="249" t="s">
        <v>386</v>
      </c>
      <c r="E41" s="250">
        <v>1</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440</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31</v>
      </c>
      <c r="B42" s="248" t="s">
        <v>1476</v>
      </c>
      <c r="C42" s="255" t="s">
        <v>756</v>
      </c>
      <c r="D42" s="249" t="s">
        <v>386</v>
      </c>
      <c r="E42" s="250">
        <v>1</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440</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47">
        <v>32</v>
      </c>
      <c r="B43" s="248" t="s">
        <v>1477</v>
      </c>
      <c r="C43" s="255" t="s">
        <v>758</v>
      </c>
      <c r="D43" s="249" t="s">
        <v>386</v>
      </c>
      <c r="E43" s="250">
        <v>2</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440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47">
        <v>33</v>
      </c>
      <c r="B44" s="248" t="s">
        <v>1478</v>
      </c>
      <c r="C44" s="255" t="s">
        <v>762</v>
      </c>
      <c r="D44" s="249" t="s">
        <v>386</v>
      </c>
      <c r="E44" s="250">
        <v>1</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387</v>
      </c>
      <c r="Y44" s="210"/>
      <c r="Z44" s="210"/>
      <c r="AA44" s="210"/>
      <c r="AB44" s="210"/>
      <c r="AC44" s="210"/>
      <c r="AD44" s="210"/>
      <c r="AE44" s="210"/>
      <c r="AF44" s="210"/>
      <c r="AG44" s="210" t="s">
        <v>440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34</v>
      </c>
      <c r="B45" s="248" t="s">
        <v>1479</v>
      </c>
      <c r="C45" s="255" t="s">
        <v>1309</v>
      </c>
      <c r="D45" s="249" t="s">
        <v>386</v>
      </c>
      <c r="E45" s="250">
        <v>1</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387</v>
      </c>
      <c r="Y45" s="210"/>
      <c r="Z45" s="210"/>
      <c r="AA45" s="210"/>
      <c r="AB45" s="210"/>
      <c r="AC45" s="210"/>
      <c r="AD45" s="210"/>
      <c r="AE45" s="210"/>
      <c r="AF45" s="210"/>
      <c r="AG45" s="210" t="s">
        <v>440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35</v>
      </c>
      <c r="B46" s="248" t="s">
        <v>1480</v>
      </c>
      <c r="C46" s="255" t="s">
        <v>1287</v>
      </c>
      <c r="D46" s="249" t="s">
        <v>386</v>
      </c>
      <c r="E46" s="250">
        <v>1</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387</v>
      </c>
      <c r="Y46" s="210"/>
      <c r="Z46" s="210"/>
      <c r="AA46" s="210"/>
      <c r="AB46" s="210"/>
      <c r="AC46" s="210"/>
      <c r="AD46" s="210"/>
      <c r="AE46" s="210"/>
      <c r="AF46" s="210"/>
      <c r="AG46" s="210" t="s">
        <v>440</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36</v>
      </c>
      <c r="B47" s="248" t="s">
        <v>1481</v>
      </c>
      <c r="C47" s="255" t="s">
        <v>1429</v>
      </c>
      <c r="D47" s="249" t="s">
        <v>386</v>
      </c>
      <c r="E47" s="250">
        <v>1</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387</v>
      </c>
      <c r="Y47" s="210"/>
      <c r="Z47" s="210"/>
      <c r="AA47" s="210"/>
      <c r="AB47" s="210"/>
      <c r="AC47" s="210"/>
      <c r="AD47" s="210"/>
      <c r="AE47" s="210"/>
      <c r="AF47" s="210"/>
      <c r="AG47" s="210" t="s">
        <v>440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37</v>
      </c>
      <c r="B48" s="248" t="s">
        <v>1482</v>
      </c>
      <c r="C48" s="255" t="s">
        <v>1289</v>
      </c>
      <c r="D48" s="249" t="s">
        <v>386</v>
      </c>
      <c r="E48" s="250">
        <v>4</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440</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33.75" outlineLevel="1" x14ac:dyDescent="0.2">
      <c r="A49" s="247">
        <v>38</v>
      </c>
      <c r="B49" s="248" t="s">
        <v>1483</v>
      </c>
      <c r="C49" s="255" t="s">
        <v>1484</v>
      </c>
      <c r="D49" s="249" t="s">
        <v>386</v>
      </c>
      <c r="E49" s="250">
        <v>1</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387</v>
      </c>
      <c r="Y49" s="210"/>
      <c r="Z49" s="210"/>
      <c r="AA49" s="210"/>
      <c r="AB49" s="210"/>
      <c r="AC49" s="210"/>
      <c r="AD49" s="210"/>
      <c r="AE49" s="210"/>
      <c r="AF49" s="210"/>
      <c r="AG49" s="210" t="s">
        <v>440</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39</v>
      </c>
      <c r="B50" s="248" t="s">
        <v>1485</v>
      </c>
      <c r="C50" s="255" t="s">
        <v>782</v>
      </c>
      <c r="D50" s="249" t="s">
        <v>386</v>
      </c>
      <c r="E50" s="250">
        <v>2</v>
      </c>
      <c r="F50" s="251"/>
      <c r="G50" s="252">
        <f>ROUND(E50*F50,2)</f>
        <v>0</v>
      </c>
      <c r="H50" s="231"/>
      <c r="I50" s="230">
        <f>ROUND(E50*H50,2)</f>
        <v>0</v>
      </c>
      <c r="J50" s="231"/>
      <c r="K50" s="230">
        <f>ROUND(E50*J50,2)</f>
        <v>0</v>
      </c>
      <c r="L50" s="230">
        <v>21</v>
      </c>
      <c r="M50" s="230">
        <f>G50*(1+L50/100)</f>
        <v>0</v>
      </c>
      <c r="N50" s="229">
        <v>1.9000000000000001E-4</v>
      </c>
      <c r="O50" s="229">
        <f>ROUND(E50*N50,2)</f>
        <v>0</v>
      </c>
      <c r="P50" s="229">
        <v>0</v>
      </c>
      <c r="Q50" s="229">
        <f>ROUND(E50*P50,2)</f>
        <v>0</v>
      </c>
      <c r="R50" s="230"/>
      <c r="S50" s="230" t="s">
        <v>279</v>
      </c>
      <c r="T50" s="230" t="s">
        <v>280</v>
      </c>
      <c r="U50" s="230">
        <v>0</v>
      </c>
      <c r="V50" s="230">
        <f>ROUND(E50*U50,2)</f>
        <v>0</v>
      </c>
      <c r="W50" s="230"/>
      <c r="X50" s="230" t="s">
        <v>387</v>
      </c>
      <c r="Y50" s="210"/>
      <c r="Z50" s="210"/>
      <c r="AA50" s="210"/>
      <c r="AB50" s="210"/>
      <c r="AC50" s="210"/>
      <c r="AD50" s="210"/>
      <c r="AE50" s="210"/>
      <c r="AF50" s="210"/>
      <c r="AG50" s="210" t="s">
        <v>440</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40</v>
      </c>
      <c r="B51" s="248" t="s">
        <v>1486</v>
      </c>
      <c r="C51" s="255" t="s">
        <v>840</v>
      </c>
      <c r="D51" s="249" t="s">
        <v>386</v>
      </c>
      <c r="E51" s="250">
        <v>1</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387</v>
      </c>
      <c r="Y51" s="210"/>
      <c r="Z51" s="210"/>
      <c r="AA51" s="210"/>
      <c r="AB51" s="210"/>
      <c r="AC51" s="210"/>
      <c r="AD51" s="210"/>
      <c r="AE51" s="210"/>
      <c r="AF51" s="210"/>
      <c r="AG51" s="210" t="s">
        <v>440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41</v>
      </c>
      <c r="B52" s="248" t="s">
        <v>1487</v>
      </c>
      <c r="C52" s="255" t="s">
        <v>1488</v>
      </c>
      <c r="D52" s="249" t="s">
        <v>386</v>
      </c>
      <c r="E52" s="250">
        <v>1</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820</v>
      </c>
      <c r="U52" s="230">
        <v>0</v>
      </c>
      <c r="V52" s="230">
        <f>ROUND(E52*U52,2)</f>
        <v>0</v>
      </c>
      <c r="W52" s="230"/>
      <c r="X52" s="230" t="s">
        <v>281</v>
      </c>
      <c r="Y52" s="210"/>
      <c r="Z52" s="210"/>
      <c r="AA52" s="210"/>
      <c r="AB52" s="210"/>
      <c r="AC52" s="210"/>
      <c r="AD52" s="210"/>
      <c r="AE52" s="210"/>
      <c r="AF52" s="210"/>
      <c r="AG52" s="210" t="s">
        <v>637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42</v>
      </c>
      <c r="B53" s="248" t="s">
        <v>1489</v>
      </c>
      <c r="C53" s="255" t="s">
        <v>1490</v>
      </c>
      <c r="D53" s="249" t="s">
        <v>386</v>
      </c>
      <c r="E53" s="250">
        <v>1</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387</v>
      </c>
      <c r="Y53" s="210"/>
      <c r="Z53" s="210"/>
      <c r="AA53" s="210"/>
      <c r="AB53" s="210"/>
      <c r="AC53" s="210"/>
      <c r="AD53" s="210"/>
      <c r="AE53" s="210"/>
      <c r="AF53" s="210"/>
      <c r="AG53" s="210" t="s">
        <v>440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
      <c r="A54" s="234" t="s">
        <v>274</v>
      </c>
      <c r="B54" s="235" t="s">
        <v>238</v>
      </c>
      <c r="C54" s="254" t="s">
        <v>239</v>
      </c>
      <c r="D54" s="236"/>
      <c r="E54" s="237"/>
      <c r="F54" s="238"/>
      <c r="G54" s="239">
        <f>SUMIF(AG55:AG56,"&lt;&gt;NOR",G55:G56)</f>
        <v>0</v>
      </c>
      <c r="H54" s="233"/>
      <c r="I54" s="233">
        <f>SUM(I55:I56)</f>
        <v>0</v>
      </c>
      <c r="J54" s="233"/>
      <c r="K54" s="233">
        <f>SUM(K55:K56)</f>
        <v>0</v>
      </c>
      <c r="L54" s="233"/>
      <c r="M54" s="233">
        <f>SUM(M55:M56)</f>
        <v>0</v>
      </c>
      <c r="N54" s="232"/>
      <c r="O54" s="232">
        <f>SUM(O55:O56)</f>
        <v>0</v>
      </c>
      <c r="P54" s="232"/>
      <c r="Q54" s="232">
        <f>SUM(Q55:Q56)</f>
        <v>0</v>
      </c>
      <c r="R54" s="233"/>
      <c r="S54" s="233"/>
      <c r="T54" s="233"/>
      <c r="U54" s="233"/>
      <c r="V54" s="233">
        <f>SUM(V55:V56)</f>
        <v>2.2000000000000002</v>
      </c>
      <c r="W54" s="233"/>
      <c r="X54" s="233"/>
      <c r="AG54" t="s">
        <v>275</v>
      </c>
    </row>
    <row r="55" spans="1:60" outlineLevel="1" x14ac:dyDescent="0.2">
      <c r="A55" s="247">
        <v>43</v>
      </c>
      <c r="B55" s="248" t="s">
        <v>1491</v>
      </c>
      <c r="C55" s="255" t="s">
        <v>861</v>
      </c>
      <c r="D55" s="249" t="s">
        <v>345</v>
      </c>
      <c r="E55" s="250">
        <v>22</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637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44</v>
      </c>
      <c r="B56" s="248" t="s">
        <v>1492</v>
      </c>
      <c r="C56" s="255" t="s">
        <v>863</v>
      </c>
      <c r="D56" s="249" t="s">
        <v>345</v>
      </c>
      <c r="E56" s="250">
        <v>22</v>
      </c>
      <c r="F56" s="251"/>
      <c r="G56" s="252">
        <f>ROUND(E56*F56,2)</f>
        <v>0</v>
      </c>
      <c r="H56" s="231"/>
      <c r="I56" s="230">
        <f>ROUND(E56*H56,2)</f>
        <v>0</v>
      </c>
      <c r="J56" s="231"/>
      <c r="K56" s="230">
        <f>ROUND(E56*J56,2)</f>
        <v>0</v>
      </c>
      <c r="L56" s="230">
        <v>21</v>
      </c>
      <c r="M56" s="230">
        <f>G56*(1+L56/100)</f>
        <v>0</v>
      </c>
      <c r="N56" s="229">
        <v>9.0000000000000006E-5</v>
      </c>
      <c r="O56" s="229">
        <f>ROUND(E56*N56,2)</f>
        <v>0</v>
      </c>
      <c r="P56" s="229">
        <v>0</v>
      </c>
      <c r="Q56" s="229">
        <f>ROUND(E56*P56,2)</f>
        <v>0</v>
      </c>
      <c r="R56" s="230"/>
      <c r="S56" s="230" t="s">
        <v>279</v>
      </c>
      <c r="T56" s="230" t="s">
        <v>280</v>
      </c>
      <c r="U56" s="230">
        <v>0.1</v>
      </c>
      <c r="V56" s="230">
        <f>ROUND(E56*U56,2)</f>
        <v>2.2000000000000002</v>
      </c>
      <c r="W56" s="230"/>
      <c r="X56" s="230" t="s">
        <v>281</v>
      </c>
      <c r="Y56" s="210"/>
      <c r="Z56" s="210"/>
      <c r="AA56" s="210"/>
      <c r="AB56" s="210"/>
      <c r="AC56" s="210"/>
      <c r="AD56" s="210"/>
      <c r="AE56" s="210"/>
      <c r="AF56" s="210"/>
      <c r="AG56" s="210" t="s">
        <v>637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34" t="s">
        <v>274</v>
      </c>
      <c r="B57" s="235" t="s">
        <v>247</v>
      </c>
      <c r="C57" s="254" t="s">
        <v>29</v>
      </c>
      <c r="D57" s="236"/>
      <c r="E57" s="237"/>
      <c r="F57" s="238"/>
      <c r="G57" s="239">
        <f>SUMIF(AG58:AG67,"&lt;&gt;NOR",G58:G67)</f>
        <v>0</v>
      </c>
      <c r="H57" s="233"/>
      <c r="I57" s="233">
        <f>SUM(I58:I67)</f>
        <v>0</v>
      </c>
      <c r="J57" s="233"/>
      <c r="K57" s="233">
        <f>SUM(K58:K67)</f>
        <v>0</v>
      </c>
      <c r="L57" s="233"/>
      <c r="M57" s="233">
        <f>SUM(M58:M67)</f>
        <v>0</v>
      </c>
      <c r="N57" s="232"/>
      <c r="O57" s="232">
        <f>SUM(O58:O67)</f>
        <v>0.02</v>
      </c>
      <c r="P57" s="232"/>
      <c r="Q57" s="232">
        <f>SUM(Q58:Q67)</f>
        <v>0</v>
      </c>
      <c r="R57" s="233"/>
      <c r="S57" s="233"/>
      <c r="T57" s="233"/>
      <c r="U57" s="233"/>
      <c r="V57" s="233">
        <f>SUM(V58:V67)</f>
        <v>1.65</v>
      </c>
      <c r="W57" s="233"/>
      <c r="X57" s="233"/>
      <c r="AG57" t="s">
        <v>275</v>
      </c>
    </row>
    <row r="58" spans="1:60" outlineLevel="1" x14ac:dyDescent="0.2">
      <c r="A58" s="247">
        <v>45</v>
      </c>
      <c r="B58" s="248" t="s">
        <v>1493</v>
      </c>
      <c r="C58" s="255" t="s">
        <v>1291</v>
      </c>
      <c r="D58" s="249" t="s">
        <v>304</v>
      </c>
      <c r="E58" s="250">
        <v>0.5</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637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47">
        <v>46</v>
      </c>
      <c r="B59" s="248" t="s">
        <v>1494</v>
      </c>
      <c r="C59" s="255" t="s">
        <v>1293</v>
      </c>
      <c r="D59" s="249" t="s">
        <v>386</v>
      </c>
      <c r="E59" s="250">
        <v>1</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820</v>
      </c>
      <c r="U59" s="230">
        <v>0</v>
      </c>
      <c r="V59" s="230">
        <f>ROUND(E59*U59,2)</f>
        <v>0</v>
      </c>
      <c r="W59" s="230"/>
      <c r="X59" s="230" t="s">
        <v>281</v>
      </c>
      <c r="Y59" s="210"/>
      <c r="Z59" s="210"/>
      <c r="AA59" s="210"/>
      <c r="AB59" s="210"/>
      <c r="AC59" s="210"/>
      <c r="AD59" s="210"/>
      <c r="AE59" s="210"/>
      <c r="AF59" s="210"/>
      <c r="AG59" s="210" t="s">
        <v>637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47</v>
      </c>
      <c r="B60" s="248" t="s">
        <v>1495</v>
      </c>
      <c r="C60" s="255" t="s">
        <v>1295</v>
      </c>
      <c r="D60" s="249" t="s">
        <v>386</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637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48</v>
      </c>
      <c r="B61" s="248" t="s">
        <v>1496</v>
      </c>
      <c r="C61" s="255" t="s">
        <v>867</v>
      </c>
      <c r="D61" s="249" t="s">
        <v>386</v>
      </c>
      <c r="E61" s="250">
        <v>1</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637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49</v>
      </c>
      <c r="B62" s="248" t="s">
        <v>1497</v>
      </c>
      <c r="C62" s="255" t="s">
        <v>1298</v>
      </c>
      <c r="D62" s="249" t="s">
        <v>386</v>
      </c>
      <c r="E62" s="250">
        <v>15</v>
      </c>
      <c r="F62" s="251"/>
      <c r="G62" s="252">
        <f>ROUND(E62*F62,2)</f>
        <v>0</v>
      </c>
      <c r="H62" s="231"/>
      <c r="I62" s="230">
        <f>ROUND(E62*H62,2)</f>
        <v>0</v>
      </c>
      <c r="J62" s="231"/>
      <c r="K62" s="230">
        <f>ROUND(E62*J62,2)</f>
        <v>0</v>
      </c>
      <c r="L62" s="230">
        <v>21</v>
      </c>
      <c r="M62" s="230">
        <f>G62*(1+L62/100)</f>
        <v>0</v>
      </c>
      <c r="N62" s="229">
        <v>1.1299999999999999E-3</v>
      </c>
      <c r="O62" s="229">
        <f>ROUND(E62*N62,2)</f>
        <v>0.02</v>
      </c>
      <c r="P62" s="229">
        <v>0</v>
      </c>
      <c r="Q62" s="229">
        <f>ROUND(E62*P62,2)</f>
        <v>0</v>
      </c>
      <c r="R62" s="230"/>
      <c r="S62" s="230" t="s">
        <v>279</v>
      </c>
      <c r="T62" s="230" t="s">
        <v>280</v>
      </c>
      <c r="U62" s="230">
        <v>0.11</v>
      </c>
      <c r="V62" s="230">
        <f>ROUND(E62*U62,2)</f>
        <v>1.65</v>
      </c>
      <c r="W62" s="230"/>
      <c r="X62" s="230" t="s">
        <v>281</v>
      </c>
      <c r="Y62" s="210"/>
      <c r="Z62" s="210"/>
      <c r="AA62" s="210"/>
      <c r="AB62" s="210"/>
      <c r="AC62" s="210"/>
      <c r="AD62" s="210"/>
      <c r="AE62" s="210"/>
      <c r="AF62" s="210"/>
      <c r="AG62" s="210" t="s">
        <v>637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33.75" outlineLevel="1" x14ac:dyDescent="0.2">
      <c r="A63" s="247">
        <v>50</v>
      </c>
      <c r="B63" s="248" t="s">
        <v>1498</v>
      </c>
      <c r="C63" s="255" t="s">
        <v>1499</v>
      </c>
      <c r="D63" s="249" t="s">
        <v>386</v>
      </c>
      <c r="E63" s="250">
        <v>1</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637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33.75" outlineLevel="1" x14ac:dyDescent="0.2">
      <c r="A64" s="247">
        <v>51</v>
      </c>
      <c r="B64" s="248" t="s">
        <v>1500</v>
      </c>
      <c r="C64" s="255" t="s">
        <v>1302</v>
      </c>
      <c r="D64" s="249" t="s">
        <v>386</v>
      </c>
      <c r="E64" s="250">
        <v>1</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637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52</v>
      </c>
      <c r="B65" s="248" t="s">
        <v>1501</v>
      </c>
      <c r="C65" s="255" t="s">
        <v>1502</v>
      </c>
      <c r="D65" s="249" t="s">
        <v>386</v>
      </c>
      <c r="E65" s="250">
        <v>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637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47">
        <v>53</v>
      </c>
      <c r="B66" s="248" t="s">
        <v>1503</v>
      </c>
      <c r="C66" s="255" t="s">
        <v>1504</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387</v>
      </c>
      <c r="Y66" s="210"/>
      <c r="Z66" s="210"/>
      <c r="AA66" s="210"/>
      <c r="AB66" s="210"/>
      <c r="AC66" s="210"/>
      <c r="AD66" s="210"/>
      <c r="AE66" s="210"/>
      <c r="AF66" s="210"/>
      <c r="AG66" s="210" t="s">
        <v>440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47">
        <v>54</v>
      </c>
      <c r="B67" s="248" t="s">
        <v>1505</v>
      </c>
      <c r="C67" s="255" t="s">
        <v>881</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387</v>
      </c>
      <c r="Y67" s="210"/>
      <c r="Z67" s="210"/>
      <c r="AA67" s="210"/>
      <c r="AB67" s="210"/>
      <c r="AC67" s="210"/>
      <c r="AD67" s="210"/>
      <c r="AE67" s="210"/>
      <c r="AF67" s="210"/>
      <c r="AG67" s="210" t="s">
        <v>440</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x14ac:dyDescent="0.2">
      <c r="A68" s="234" t="s">
        <v>274</v>
      </c>
      <c r="B68" s="235" t="s">
        <v>248</v>
      </c>
      <c r="C68" s="254" t="s">
        <v>30</v>
      </c>
      <c r="D68" s="236"/>
      <c r="E68" s="237"/>
      <c r="F68" s="238"/>
      <c r="G68" s="239">
        <f>SUMIF(AG69:AG72,"&lt;&gt;NOR",G69:G72)</f>
        <v>0</v>
      </c>
      <c r="H68" s="233"/>
      <c r="I68" s="233">
        <f>SUM(I69:I72)</f>
        <v>0</v>
      </c>
      <c r="J68" s="233"/>
      <c r="K68" s="233">
        <f>SUM(K69:K72)</f>
        <v>0</v>
      </c>
      <c r="L68" s="233"/>
      <c r="M68" s="233">
        <f>SUM(M69:M72)</f>
        <v>0</v>
      </c>
      <c r="N68" s="232"/>
      <c r="O68" s="232">
        <f>SUM(O69:O72)</f>
        <v>0</v>
      </c>
      <c r="P68" s="232"/>
      <c r="Q68" s="232">
        <f>SUM(Q69:Q72)</f>
        <v>0</v>
      </c>
      <c r="R68" s="233"/>
      <c r="S68" s="233"/>
      <c r="T68" s="233"/>
      <c r="U68" s="233"/>
      <c r="V68" s="233">
        <f>SUM(V69:V72)</f>
        <v>0</v>
      </c>
      <c r="W68" s="233"/>
      <c r="X68" s="233"/>
      <c r="AG68" t="s">
        <v>275</v>
      </c>
    </row>
    <row r="69" spans="1:60" outlineLevel="1" x14ac:dyDescent="0.2">
      <c r="A69" s="247">
        <v>55</v>
      </c>
      <c r="B69" s="248" t="s">
        <v>1506</v>
      </c>
      <c r="C69" s="255" t="s">
        <v>1355</v>
      </c>
      <c r="D69" s="249" t="s">
        <v>386</v>
      </c>
      <c r="E69" s="250">
        <v>1</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637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56</v>
      </c>
      <c r="B70" s="248" t="s">
        <v>1507</v>
      </c>
      <c r="C70" s="255" t="s">
        <v>908</v>
      </c>
      <c r="D70" s="249" t="s">
        <v>386</v>
      </c>
      <c r="E70" s="250">
        <v>1</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637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7">
        <v>57</v>
      </c>
      <c r="B71" s="248" t="s">
        <v>1508</v>
      </c>
      <c r="C71" s="255" t="s">
        <v>906</v>
      </c>
      <c r="D71" s="249" t="s">
        <v>386</v>
      </c>
      <c r="E71" s="250">
        <v>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637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1">
        <v>58</v>
      </c>
      <c r="B72" s="242" t="s">
        <v>1509</v>
      </c>
      <c r="C72" s="256" t="s">
        <v>1510</v>
      </c>
      <c r="D72" s="243" t="s">
        <v>386</v>
      </c>
      <c r="E72" s="244">
        <v>1</v>
      </c>
      <c r="F72" s="245"/>
      <c r="G72" s="246">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637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3"/>
      <c r="B73" s="4"/>
      <c r="C73" s="258"/>
      <c r="D73" s="6"/>
      <c r="E73" s="3"/>
      <c r="F73" s="3"/>
      <c r="G73" s="3"/>
      <c r="H73" s="3"/>
      <c r="I73" s="3"/>
      <c r="J73" s="3"/>
      <c r="K73" s="3"/>
      <c r="L73" s="3"/>
      <c r="M73" s="3"/>
      <c r="N73" s="3"/>
      <c r="O73" s="3"/>
      <c r="P73" s="3"/>
      <c r="Q73" s="3"/>
      <c r="R73" s="3"/>
      <c r="S73" s="3"/>
      <c r="T73" s="3"/>
      <c r="U73" s="3"/>
      <c r="V73" s="3"/>
      <c r="W73" s="3"/>
      <c r="X73" s="3"/>
      <c r="AE73">
        <v>15</v>
      </c>
      <c r="AF73">
        <v>21</v>
      </c>
      <c r="AG73" t="s">
        <v>261</v>
      </c>
    </row>
    <row r="74" spans="1:60" x14ac:dyDescent="0.2">
      <c r="A74" s="213"/>
      <c r="B74" s="214" t="s">
        <v>31</v>
      </c>
      <c r="C74" s="259"/>
      <c r="D74" s="215"/>
      <c r="E74" s="216"/>
      <c r="F74" s="216"/>
      <c r="G74" s="240">
        <f>G8+G10+G20+G29+G54+G57+G68</f>
        <v>0</v>
      </c>
      <c r="H74" s="3"/>
      <c r="I74" s="3"/>
      <c r="J74" s="3"/>
      <c r="K74" s="3"/>
      <c r="L74" s="3"/>
      <c r="M74" s="3"/>
      <c r="N74" s="3"/>
      <c r="O74" s="3"/>
      <c r="P74" s="3"/>
      <c r="Q74" s="3"/>
      <c r="R74" s="3"/>
      <c r="S74" s="3"/>
      <c r="T74" s="3"/>
      <c r="U74" s="3"/>
      <c r="V74" s="3"/>
      <c r="W74" s="3"/>
      <c r="X74" s="3"/>
      <c r="AE74">
        <f>SUMIF(L7:L72,AE73,G7:G72)</f>
        <v>0</v>
      </c>
      <c r="AF74">
        <f>SUMIF(L7:L72,AF73,G7:G72)</f>
        <v>0</v>
      </c>
      <c r="AG74" t="s">
        <v>380</v>
      </c>
    </row>
    <row r="75" spans="1:60" x14ac:dyDescent="0.2">
      <c r="A75" s="3"/>
      <c r="B75" s="4"/>
      <c r="C75" s="258"/>
      <c r="D75" s="6"/>
      <c r="E75" s="3"/>
      <c r="F75" s="3"/>
      <c r="G75" s="3"/>
      <c r="H75" s="3"/>
      <c r="I75" s="3"/>
      <c r="J75" s="3"/>
      <c r="K75" s="3"/>
      <c r="L75" s="3"/>
      <c r="M75" s="3"/>
      <c r="N75" s="3"/>
      <c r="O75" s="3"/>
      <c r="P75" s="3"/>
      <c r="Q75" s="3"/>
      <c r="R75" s="3"/>
      <c r="S75" s="3"/>
      <c r="T75" s="3"/>
      <c r="U75" s="3"/>
      <c r="V75" s="3"/>
      <c r="W75" s="3"/>
      <c r="X75" s="3"/>
    </row>
    <row r="76" spans="1:60" x14ac:dyDescent="0.2">
      <c r="A76" s="3"/>
      <c r="B76" s="4"/>
      <c r="C76" s="258"/>
      <c r="D76" s="6"/>
      <c r="E76" s="3"/>
      <c r="F76" s="3"/>
      <c r="G76" s="3"/>
      <c r="H76" s="3"/>
      <c r="I76" s="3"/>
      <c r="J76" s="3"/>
      <c r="K76" s="3"/>
      <c r="L76" s="3"/>
      <c r="M76" s="3"/>
      <c r="N76" s="3"/>
      <c r="O76" s="3"/>
      <c r="P76" s="3"/>
      <c r="Q76" s="3"/>
      <c r="R76" s="3"/>
      <c r="S76" s="3"/>
      <c r="T76" s="3"/>
      <c r="U76" s="3"/>
      <c r="V76" s="3"/>
      <c r="W76" s="3"/>
      <c r="X76" s="3"/>
    </row>
    <row r="77" spans="1:60" x14ac:dyDescent="0.2">
      <c r="A77" s="217" t="s">
        <v>381</v>
      </c>
      <c r="B77" s="217"/>
      <c r="C77" s="260"/>
      <c r="D77" s="6"/>
      <c r="E77" s="3"/>
      <c r="F77" s="3"/>
      <c r="G77" s="3"/>
      <c r="H77" s="3"/>
      <c r="I77" s="3"/>
      <c r="J77" s="3"/>
      <c r="K77" s="3"/>
      <c r="L77" s="3"/>
      <c r="M77" s="3"/>
      <c r="N77" s="3"/>
      <c r="O77" s="3"/>
      <c r="P77" s="3"/>
      <c r="Q77" s="3"/>
      <c r="R77" s="3"/>
      <c r="S77" s="3"/>
      <c r="T77" s="3"/>
      <c r="U77" s="3"/>
      <c r="V77" s="3"/>
      <c r="W77" s="3"/>
      <c r="X77" s="3"/>
    </row>
    <row r="78" spans="1:60" x14ac:dyDescent="0.2">
      <c r="A78" s="218"/>
      <c r="B78" s="219"/>
      <c r="C78" s="261"/>
      <c r="D78" s="219"/>
      <c r="E78" s="219"/>
      <c r="F78" s="219"/>
      <c r="G78" s="220"/>
      <c r="H78" s="3"/>
      <c r="I78" s="3"/>
      <c r="J78" s="3"/>
      <c r="K78" s="3"/>
      <c r="L78" s="3"/>
      <c r="M78" s="3"/>
      <c r="N78" s="3"/>
      <c r="O78" s="3"/>
      <c r="P78" s="3"/>
      <c r="Q78" s="3"/>
      <c r="R78" s="3"/>
      <c r="S78" s="3"/>
      <c r="T78" s="3"/>
      <c r="U78" s="3"/>
      <c r="V78" s="3"/>
      <c r="W78" s="3"/>
      <c r="X78" s="3"/>
      <c r="AG78" t="s">
        <v>382</v>
      </c>
    </row>
    <row r="79" spans="1:60" x14ac:dyDescent="0.2">
      <c r="A79" s="221"/>
      <c r="B79" s="222"/>
      <c r="C79" s="262"/>
      <c r="D79" s="222"/>
      <c r="E79" s="222"/>
      <c r="F79" s="222"/>
      <c r="G79" s="223"/>
      <c r="H79" s="3"/>
      <c r="I79" s="3"/>
      <c r="J79" s="3"/>
      <c r="K79" s="3"/>
      <c r="L79" s="3"/>
      <c r="M79" s="3"/>
      <c r="N79" s="3"/>
      <c r="O79" s="3"/>
      <c r="P79" s="3"/>
      <c r="Q79" s="3"/>
      <c r="R79" s="3"/>
      <c r="S79" s="3"/>
      <c r="T79" s="3"/>
      <c r="U79" s="3"/>
      <c r="V79" s="3"/>
      <c r="W79" s="3"/>
      <c r="X79" s="3"/>
    </row>
    <row r="80" spans="1:60" x14ac:dyDescent="0.2">
      <c r="A80" s="221"/>
      <c r="B80" s="222"/>
      <c r="C80" s="262"/>
      <c r="D80" s="222"/>
      <c r="E80" s="222"/>
      <c r="F80" s="222"/>
      <c r="G80" s="223"/>
      <c r="H80" s="3"/>
      <c r="I80" s="3"/>
      <c r="J80" s="3"/>
      <c r="K80" s="3"/>
      <c r="L80" s="3"/>
      <c r="M80" s="3"/>
      <c r="N80" s="3"/>
      <c r="O80" s="3"/>
      <c r="P80" s="3"/>
      <c r="Q80" s="3"/>
      <c r="R80" s="3"/>
      <c r="S80" s="3"/>
      <c r="T80" s="3"/>
      <c r="U80" s="3"/>
      <c r="V80" s="3"/>
      <c r="W80" s="3"/>
      <c r="X80" s="3"/>
    </row>
    <row r="81" spans="1:33" x14ac:dyDescent="0.2">
      <c r="A81" s="221"/>
      <c r="B81" s="222"/>
      <c r="C81" s="262"/>
      <c r="D81" s="222"/>
      <c r="E81" s="222"/>
      <c r="F81" s="222"/>
      <c r="G81" s="223"/>
      <c r="H81" s="3"/>
      <c r="I81" s="3"/>
      <c r="J81" s="3"/>
      <c r="K81" s="3"/>
      <c r="L81" s="3"/>
      <c r="M81" s="3"/>
      <c r="N81" s="3"/>
      <c r="O81" s="3"/>
      <c r="P81" s="3"/>
      <c r="Q81" s="3"/>
      <c r="R81" s="3"/>
      <c r="S81" s="3"/>
      <c r="T81" s="3"/>
      <c r="U81" s="3"/>
      <c r="V81" s="3"/>
      <c r="W81" s="3"/>
      <c r="X81" s="3"/>
    </row>
    <row r="82" spans="1:33" x14ac:dyDescent="0.2">
      <c r="A82" s="224"/>
      <c r="B82" s="225"/>
      <c r="C82" s="263"/>
      <c r="D82" s="225"/>
      <c r="E82" s="225"/>
      <c r="F82" s="225"/>
      <c r="G82" s="226"/>
      <c r="H82" s="3"/>
      <c r="I82" s="3"/>
      <c r="J82" s="3"/>
      <c r="K82" s="3"/>
      <c r="L82" s="3"/>
      <c r="M82" s="3"/>
      <c r="N82" s="3"/>
      <c r="O82" s="3"/>
      <c r="P82" s="3"/>
      <c r="Q82" s="3"/>
      <c r="R82" s="3"/>
      <c r="S82" s="3"/>
      <c r="T82" s="3"/>
      <c r="U82" s="3"/>
      <c r="V82" s="3"/>
      <c r="W82" s="3"/>
      <c r="X82" s="3"/>
    </row>
    <row r="83" spans="1:33" x14ac:dyDescent="0.2">
      <c r="A83" s="3"/>
      <c r="B83" s="4"/>
      <c r="C83" s="258"/>
      <c r="D83" s="6"/>
      <c r="E83" s="3"/>
      <c r="F83" s="3"/>
      <c r="G83" s="3"/>
      <c r="H83" s="3"/>
      <c r="I83" s="3"/>
      <c r="J83" s="3"/>
      <c r="K83" s="3"/>
      <c r="L83" s="3"/>
      <c r="M83" s="3"/>
      <c r="N83" s="3"/>
      <c r="O83" s="3"/>
      <c r="P83" s="3"/>
      <c r="Q83" s="3"/>
      <c r="R83" s="3"/>
      <c r="S83" s="3"/>
      <c r="T83" s="3"/>
      <c r="U83" s="3"/>
      <c r="V83" s="3"/>
      <c r="W83" s="3"/>
      <c r="X83" s="3"/>
    </row>
    <row r="84" spans="1:33" x14ac:dyDescent="0.2">
      <c r="C84" s="264"/>
      <c r="D84" s="10"/>
      <c r="AG84" t="s">
        <v>383</v>
      </c>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77:C77"/>
    <mergeCell ref="A78:G8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E0D5-8FC3-4DD3-8644-5CE875FB34D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outlineLevel="1" x14ac:dyDescent="0.2">
      <c r="A9" s="247">
        <v>1</v>
      </c>
      <c r="B9" s="248" t="s">
        <v>1511</v>
      </c>
      <c r="C9" s="255" t="s">
        <v>1283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234</v>
      </c>
      <c r="C10" s="254" t="s">
        <v>235</v>
      </c>
      <c r="D10" s="236"/>
      <c r="E10" s="237"/>
      <c r="F10" s="238"/>
      <c r="G10" s="239">
        <f>SUMIF(AG11:AG17,"&lt;&gt;NOR",G11:G17)</f>
        <v>0</v>
      </c>
      <c r="H10" s="233"/>
      <c r="I10" s="233">
        <f>SUM(I11:I17)</f>
        <v>0</v>
      </c>
      <c r="J10" s="233"/>
      <c r="K10" s="233">
        <f>SUM(K11:K17)</f>
        <v>0</v>
      </c>
      <c r="L10" s="233"/>
      <c r="M10" s="233">
        <f>SUM(M11:M17)</f>
        <v>0</v>
      </c>
      <c r="N10" s="232"/>
      <c r="O10" s="232">
        <f>SUM(O11:O17)</f>
        <v>0</v>
      </c>
      <c r="P10" s="232"/>
      <c r="Q10" s="232">
        <f>SUM(Q11:Q17)</f>
        <v>0</v>
      </c>
      <c r="R10" s="233"/>
      <c r="S10" s="233"/>
      <c r="T10" s="233"/>
      <c r="U10" s="233"/>
      <c r="V10" s="233">
        <f>SUM(V11:V17)</f>
        <v>0.61</v>
      </c>
      <c r="W10" s="233"/>
      <c r="X10" s="233"/>
      <c r="AG10" t="s">
        <v>275</v>
      </c>
    </row>
    <row r="11" spans="1:60" outlineLevel="1" x14ac:dyDescent="0.2">
      <c r="A11" s="247">
        <v>2</v>
      </c>
      <c r="B11" s="248" t="s">
        <v>735</v>
      </c>
      <c r="C11" s="255" t="s">
        <v>736</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0.16500000000000001</v>
      </c>
      <c r="V11" s="230">
        <f>ROUND(E11*U11,2)</f>
        <v>0.17</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733</v>
      </c>
      <c r="C12" s="255" t="s">
        <v>734</v>
      </c>
      <c r="D12" s="249" t="s">
        <v>386</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0.21</v>
      </c>
      <c r="V12" s="230">
        <f>ROUND(E12*U12,2)</f>
        <v>0.21</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1306</v>
      </c>
      <c r="C13" s="255" t="s">
        <v>1307</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0.22700000000000001</v>
      </c>
      <c r="V13" s="230">
        <f>ROUND(E13*U13,2)</f>
        <v>0.23</v>
      </c>
      <c r="W13" s="230"/>
      <c r="X13" s="230" t="s">
        <v>281</v>
      </c>
      <c r="Y13" s="210"/>
      <c r="Z13" s="210"/>
      <c r="AA13" s="210"/>
      <c r="AB13" s="210"/>
      <c r="AC13" s="210"/>
      <c r="AD13" s="210"/>
      <c r="AE13" s="210"/>
      <c r="AF13" s="210"/>
      <c r="AG13" s="210" t="s">
        <v>637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5</v>
      </c>
      <c r="B14" s="248" t="s">
        <v>1512</v>
      </c>
      <c r="C14" s="255" t="s">
        <v>1309</v>
      </c>
      <c r="D14" s="249" t="s">
        <v>386</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6</v>
      </c>
      <c r="B15" s="248" t="s">
        <v>1513</v>
      </c>
      <c r="C15" s="255" t="s">
        <v>1287</v>
      </c>
      <c r="D15" s="249" t="s">
        <v>386</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7">
        <v>7</v>
      </c>
      <c r="B16" s="248" t="s">
        <v>1514</v>
      </c>
      <c r="C16" s="255" t="s">
        <v>1515</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8</v>
      </c>
      <c r="B17" s="248" t="s">
        <v>1516</v>
      </c>
      <c r="C17" s="255" t="s">
        <v>1289</v>
      </c>
      <c r="D17" s="249" t="s">
        <v>386</v>
      </c>
      <c r="E17" s="250">
        <v>3</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34" t="s">
        <v>274</v>
      </c>
      <c r="B18" s="235" t="s">
        <v>247</v>
      </c>
      <c r="C18" s="254" t="s">
        <v>29</v>
      </c>
      <c r="D18" s="236"/>
      <c r="E18" s="237"/>
      <c r="F18" s="238"/>
      <c r="G18" s="239">
        <f>SUMIF(AG19:AG25,"&lt;&gt;NOR",G19:G25)</f>
        <v>0</v>
      </c>
      <c r="H18" s="233"/>
      <c r="I18" s="233">
        <f>SUM(I19:I25)</f>
        <v>0</v>
      </c>
      <c r="J18" s="233"/>
      <c r="K18" s="233">
        <f>SUM(K19:K25)</f>
        <v>0</v>
      </c>
      <c r="L18" s="233"/>
      <c r="M18" s="233">
        <f>SUM(M19:M25)</f>
        <v>0</v>
      </c>
      <c r="N18" s="232"/>
      <c r="O18" s="232">
        <f>SUM(O19:O25)</f>
        <v>0</v>
      </c>
      <c r="P18" s="232"/>
      <c r="Q18" s="232">
        <f>SUM(Q19:Q25)</f>
        <v>0</v>
      </c>
      <c r="R18" s="233"/>
      <c r="S18" s="233"/>
      <c r="T18" s="233"/>
      <c r="U18" s="233"/>
      <c r="V18" s="233">
        <f>SUM(V19:V25)</f>
        <v>0.33</v>
      </c>
      <c r="W18" s="233"/>
      <c r="X18" s="233"/>
      <c r="AG18" t="s">
        <v>275</v>
      </c>
    </row>
    <row r="19" spans="1:60" outlineLevel="1" x14ac:dyDescent="0.2">
      <c r="A19" s="247">
        <v>9</v>
      </c>
      <c r="B19" s="248" t="s">
        <v>1517</v>
      </c>
      <c r="C19" s="255" t="s">
        <v>1291</v>
      </c>
      <c r="D19" s="249" t="s">
        <v>304</v>
      </c>
      <c r="E19" s="250">
        <v>0.1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637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10</v>
      </c>
      <c r="B20" s="248" t="s">
        <v>1518</v>
      </c>
      <c r="C20" s="255" t="s">
        <v>1293</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820</v>
      </c>
      <c r="U20" s="230">
        <v>0</v>
      </c>
      <c r="V20" s="230">
        <f>ROUND(E20*U20,2)</f>
        <v>0</v>
      </c>
      <c r="W20" s="230"/>
      <c r="X20" s="230" t="s">
        <v>281</v>
      </c>
      <c r="Y20" s="210"/>
      <c r="Z20" s="210"/>
      <c r="AA20" s="210"/>
      <c r="AB20" s="210"/>
      <c r="AC20" s="210"/>
      <c r="AD20" s="210"/>
      <c r="AE20" s="210"/>
      <c r="AF20" s="210"/>
      <c r="AG20" s="210" t="s">
        <v>637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11</v>
      </c>
      <c r="B21" s="248" t="s">
        <v>1519</v>
      </c>
      <c r="C21" s="255" t="s">
        <v>1295</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12</v>
      </c>
      <c r="B22" s="248" t="s">
        <v>1520</v>
      </c>
      <c r="C22" s="255" t="s">
        <v>867</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13</v>
      </c>
      <c r="B23" s="248" t="s">
        <v>1521</v>
      </c>
      <c r="C23" s="255" t="s">
        <v>1298</v>
      </c>
      <c r="D23" s="249" t="s">
        <v>386</v>
      </c>
      <c r="E23" s="250">
        <v>3</v>
      </c>
      <c r="F23" s="251"/>
      <c r="G23" s="252">
        <f>ROUND(E23*F23,2)</f>
        <v>0</v>
      </c>
      <c r="H23" s="231"/>
      <c r="I23" s="230">
        <f>ROUND(E23*H23,2)</f>
        <v>0</v>
      </c>
      <c r="J23" s="231"/>
      <c r="K23" s="230">
        <f>ROUND(E23*J23,2)</f>
        <v>0</v>
      </c>
      <c r="L23" s="230">
        <v>21</v>
      </c>
      <c r="M23" s="230">
        <f>G23*(1+L23/100)</f>
        <v>0</v>
      </c>
      <c r="N23" s="229">
        <v>1.1299999999999999E-3</v>
      </c>
      <c r="O23" s="229">
        <f>ROUND(E23*N23,2)</f>
        <v>0</v>
      </c>
      <c r="P23" s="229">
        <v>0</v>
      </c>
      <c r="Q23" s="229">
        <f>ROUND(E23*P23,2)</f>
        <v>0</v>
      </c>
      <c r="R23" s="230"/>
      <c r="S23" s="230" t="s">
        <v>279</v>
      </c>
      <c r="T23" s="230" t="s">
        <v>280</v>
      </c>
      <c r="U23" s="230">
        <v>0.11</v>
      </c>
      <c r="V23" s="230">
        <f>ROUND(E23*U23,2)</f>
        <v>0.33</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7">
        <v>14</v>
      </c>
      <c r="B24" s="248" t="s">
        <v>1522</v>
      </c>
      <c r="C24" s="255" t="s">
        <v>1523</v>
      </c>
      <c r="D24" s="249" t="s">
        <v>386</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33.75" outlineLevel="1" x14ac:dyDescent="0.2">
      <c r="A25" s="247">
        <v>15</v>
      </c>
      <c r="B25" s="248" t="s">
        <v>1524</v>
      </c>
      <c r="C25" s="255" t="s">
        <v>1302</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248</v>
      </c>
      <c r="C26" s="254" t="s">
        <v>30</v>
      </c>
      <c r="D26" s="236"/>
      <c r="E26" s="237"/>
      <c r="F26" s="238"/>
      <c r="G26" s="239">
        <f>SUMIF(AG27:AG28,"&lt;&gt;NOR",G27:G28)</f>
        <v>0</v>
      </c>
      <c r="H26" s="233"/>
      <c r="I26" s="233">
        <f>SUM(I27:I28)</f>
        <v>0</v>
      </c>
      <c r="J26" s="233"/>
      <c r="K26" s="233">
        <f>SUM(K27:K28)</f>
        <v>0</v>
      </c>
      <c r="L26" s="233"/>
      <c r="M26" s="233">
        <f>SUM(M27:M28)</f>
        <v>0</v>
      </c>
      <c r="N26" s="232"/>
      <c r="O26" s="232">
        <f>SUM(O27:O28)</f>
        <v>0</v>
      </c>
      <c r="P26" s="232"/>
      <c r="Q26" s="232">
        <f>SUM(Q27:Q28)</f>
        <v>0</v>
      </c>
      <c r="R26" s="233"/>
      <c r="S26" s="233"/>
      <c r="T26" s="233"/>
      <c r="U26" s="233"/>
      <c r="V26" s="233">
        <f>SUM(V27:V28)</f>
        <v>0</v>
      </c>
      <c r="W26" s="233"/>
      <c r="X26" s="233"/>
      <c r="AG26" t="s">
        <v>275</v>
      </c>
    </row>
    <row r="27" spans="1:60" outlineLevel="1" x14ac:dyDescent="0.2">
      <c r="A27" s="247">
        <v>16</v>
      </c>
      <c r="B27" s="248" t="s">
        <v>1525</v>
      </c>
      <c r="C27" s="255" t="s">
        <v>908</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637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1">
        <v>17</v>
      </c>
      <c r="B28" s="242" t="s">
        <v>1526</v>
      </c>
      <c r="C28" s="256" t="s">
        <v>906</v>
      </c>
      <c r="D28" s="243" t="s">
        <v>386</v>
      </c>
      <c r="E28" s="244">
        <v>1</v>
      </c>
      <c r="F28" s="245"/>
      <c r="G28" s="246">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637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3"/>
      <c r="B29" s="4"/>
      <c r="C29" s="258"/>
      <c r="D29" s="6"/>
      <c r="E29" s="3"/>
      <c r="F29" s="3"/>
      <c r="G29" s="3"/>
      <c r="H29" s="3"/>
      <c r="I29" s="3"/>
      <c r="J29" s="3"/>
      <c r="K29" s="3"/>
      <c r="L29" s="3"/>
      <c r="M29" s="3"/>
      <c r="N29" s="3"/>
      <c r="O29" s="3"/>
      <c r="P29" s="3"/>
      <c r="Q29" s="3"/>
      <c r="R29" s="3"/>
      <c r="S29" s="3"/>
      <c r="T29" s="3"/>
      <c r="U29" s="3"/>
      <c r="V29" s="3"/>
      <c r="W29" s="3"/>
      <c r="X29" s="3"/>
      <c r="AE29">
        <v>15</v>
      </c>
      <c r="AF29">
        <v>21</v>
      </c>
      <c r="AG29" t="s">
        <v>261</v>
      </c>
    </row>
    <row r="30" spans="1:60" x14ac:dyDescent="0.2">
      <c r="A30" s="213"/>
      <c r="B30" s="214" t="s">
        <v>31</v>
      </c>
      <c r="C30" s="259"/>
      <c r="D30" s="215"/>
      <c r="E30" s="216"/>
      <c r="F30" s="216"/>
      <c r="G30" s="240">
        <f>G8+G10+G18+G26</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
      <c r="A31" s="3"/>
      <c r="B31" s="4"/>
      <c r="C31" s="258"/>
      <c r="D31" s="6"/>
      <c r="E31" s="3"/>
      <c r="F31" s="3"/>
      <c r="G31" s="3"/>
      <c r="H31" s="3"/>
      <c r="I31" s="3"/>
      <c r="J31" s="3"/>
      <c r="K31" s="3"/>
      <c r="L31" s="3"/>
      <c r="M31" s="3"/>
      <c r="N31" s="3"/>
      <c r="O31" s="3"/>
      <c r="P31" s="3"/>
      <c r="Q31" s="3"/>
      <c r="R31" s="3"/>
      <c r="S31" s="3"/>
      <c r="T31" s="3"/>
      <c r="U31" s="3"/>
      <c r="V31" s="3"/>
      <c r="W31" s="3"/>
      <c r="X31" s="3"/>
    </row>
    <row r="32" spans="1:60" x14ac:dyDescent="0.2">
      <c r="A32" s="3"/>
      <c r="B32" s="4"/>
      <c r="C32" s="258"/>
      <c r="D32" s="6"/>
      <c r="E32" s="3"/>
      <c r="F32" s="3"/>
      <c r="G32" s="3"/>
      <c r="H32" s="3"/>
      <c r="I32" s="3"/>
      <c r="J32" s="3"/>
      <c r="K32" s="3"/>
      <c r="L32" s="3"/>
      <c r="M32" s="3"/>
      <c r="N32" s="3"/>
      <c r="O32" s="3"/>
      <c r="P32" s="3"/>
      <c r="Q32" s="3"/>
      <c r="R32" s="3"/>
      <c r="S32" s="3"/>
      <c r="T32" s="3"/>
      <c r="U32" s="3"/>
      <c r="V32" s="3"/>
      <c r="W32" s="3"/>
      <c r="X32" s="3"/>
    </row>
    <row r="33" spans="1:33" x14ac:dyDescent="0.2">
      <c r="A33" s="217" t="s">
        <v>381</v>
      </c>
      <c r="B33" s="217"/>
      <c r="C33" s="260"/>
      <c r="D33" s="6"/>
      <c r="E33" s="3"/>
      <c r="F33" s="3"/>
      <c r="G33" s="3"/>
      <c r="H33" s="3"/>
      <c r="I33" s="3"/>
      <c r="J33" s="3"/>
      <c r="K33" s="3"/>
      <c r="L33" s="3"/>
      <c r="M33" s="3"/>
      <c r="N33" s="3"/>
      <c r="O33" s="3"/>
      <c r="P33" s="3"/>
      <c r="Q33" s="3"/>
      <c r="R33" s="3"/>
      <c r="S33" s="3"/>
      <c r="T33" s="3"/>
      <c r="U33" s="3"/>
      <c r="V33" s="3"/>
      <c r="W33" s="3"/>
      <c r="X33" s="3"/>
    </row>
    <row r="34" spans="1:33" x14ac:dyDescent="0.2">
      <c r="A34" s="218"/>
      <c r="B34" s="219"/>
      <c r="C34" s="261"/>
      <c r="D34" s="219"/>
      <c r="E34" s="219"/>
      <c r="F34" s="219"/>
      <c r="G34" s="220"/>
      <c r="H34" s="3"/>
      <c r="I34" s="3"/>
      <c r="J34" s="3"/>
      <c r="K34" s="3"/>
      <c r="L34" s="3"/>
      <c r="M34" s="3"/>
      <c r="N34" s="3"/>
      <c r="O34" s="3"/>
      <c r="P34" s="3"/>
      <c r="Q34" s="3"/>
      <c r="R34" s="3"/>
      <c r="S34" s="3"/>
      <c r="T34" s="3"/>
      <c r="U34" s="3"/>
      <c r="V34" s="3"/>
      <c r="W34" s="3"/>
      <c r="X34" s="3"/>
      <c r="AG34" t="s">
        <v>382</v>
      </c>
    </row>
    <row r="35" spans="1:33" x14ac:dyDescent="0.2">
      <c r="A35" s="221"/>
      <c r="B35" s="222"/>
      <c r="C35" s="262"/>
      <c r="D35" s="222"/>
      <c r="E35" s="222"/>
      <c r="F35" s="222"/>
      <c r="G35" s="223"/>
      <c r="H35" s="3"/>
      <c r="I35" s="3"/>
      <c r="J35" s="3"/>
      <c r="K35" s="3"/>
      <c r="L35" s="3"/>
      <c r="M35" s="3"/>
      <c r="N35" s="3"/>
      <c r="O35" s="3"/>
      <c r="P35" s="3"/>
      <c r="Q35" s="3"/>
      <c r="R35" s="3"/>
      <c r="S35" s="3"/>
      <c r="T35" s="3"/>
      <c r="U35" s="3"/>
      <c r="V35" s="3"/>
      <c r="W35" s="3"/>
      <c r="X35" s="3"/>
    </row>
    <row r="36" spans="1:33" x14ac:dyDescent="0.2">
      <c r="A36" s="221"/>
      <c r="B36" s="222"/>
      <c r="C36" s="262"/>
      <c r="D36" s="222"/>
      <c r="E36" s="222"/>
      <c r="F36" s="222"/>
      <c r="G36" s="223"/>
      <c r="H36" s="3"/>
      <c r="I36" s="3"/>
      <c r="J36" s="3"/>
      <c r="K36" s="3"/>
      <c r="L36" s="3"/>
      <c r="M36" s="3"/>
      <c r="N36" s="3"/>
      <c r="O36" s="3"/>
      <c r="P36" s="3"/>
      <c r="Q36" s="3"/>
      <c r="R36" s="3"/>
      <c r="S36" s="3"/>
      <c r="T36" s="3"/>
      <c r="U36" s="3"/>
      <c r="V36" s="3"/>
      <c r="W36" s="3"/>
      <c r="X36" s="3"/>
    </row>
    <row r="37" spans="1:33" x14ac:dyDescent="0.2">
      <c r="A37" s="221"/>
      <c r="B37" s="222"/>
      <c r="C37" s="262"/>
      <c r="D37" s="222"/>
      <c r="E37" s="222"/>
      <c r="F37" s="222"/>
      <c r="G37" s="223"/>
      <c r="H37" s="3"/>
      <c r="I37" s="3"/>
      <c r="J37" s="3"/>
      <c r="K37" s="3"/>
      <c r="L37" s="3"/>
      <c r="M37" s="3"/>
      <c r="N37" s="3"/>
      <c r="O37" s="3"/>
      <c r="P37" s="3"/>
      <c r="Q37" s="3"/>
      <c r="R37" s="3"/>
      <c r="S37" s="3"/>
      <c r="T37" s="3"/>
      <c r="U37" s="3"/>
      <c r="V37" s="3"/>
      <c r="W37" s="3"/>
      <c r="X37" s="3"/>
    </row>
    <row r="38" spans="1:33" x14ac:dyDescent="0.2">
      <c r="A38" s="224"/>
      <c r="B38" s="225"/>
      <c r="C38" s="263"/>
      <c r="D38" s="225"/>
      <c r="E38" s="225"/>
      <c r="F38" s="225"/>
      <c r="G38" s="226"/>
      <c r="H38" s="3"/>
      <c r="I38" s="3"/>
      <c r="J38" s="3"/>
      <c r="K38" s="3"/>
      <c r="L38" s="3"/>
      <c r="M38" s="3"/>
      <c r="N38" s="3"/>
      <c r="O38" s="3"/>
      <c r="P38" s="3"/>
      <c r="Q38" s="3"/>
      <c r="R38" s="3"/>
      <c r="S38" s="3"/>
      <c r="T38" s="3"/>
      <c r="U38" s="3"/>
      <c r="V38" s="3"/>
      <c r="W38" s="3"/>
      <c r="X38" s="3"/>
    </row>
    <row r="39" spans="1:33" x14ac:dyDescent="0.2">
      <c r="A39" s="3"/>
      <c r="B39" s="4"/>
      <c r="C39" s="258"/>
      <c r="D39" s="6"/>
      <c r="E39" s="3"/>
      <c r="F39" s="3"/>
      <c r="G39" s="3"/>
      <c r="H39" s="3"/>
      <c r="I39" s="3"/>
      <c r="J39" s="3"/>
      <c r="K39" s="3"/>
      <c r="L39" s="3"/>
      <c r="M39" s="3"/>
      <c r="N39" s="3"/>
      <c r="O39" s="3"/>
      <c r="P39" s="3"/>
      <c r="Q39" s="3"/>
      <c r="R39" s="3"/>
      <c r="S39" s="3"/>
      <c r="T39" s="3"/>
      <c r="U39" s="3"/>
      <c r="V39" s="3"/>
      <c r="W39" s="3"/>
      <c r="X39" s="3"/>
    </row>
    <row r="40" spans="1:33" x14ac:dyDescent="0.2">
      <c r="C40" s="264"/>
      <c r="D40" s="10"/>
      <c r="AG40" t="s">
        <v>383</v>
      </c>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33:C33"/>
    <mergeCell ref="A34:G3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7BD0-4421-471B-B2B5-65E99A05F12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63</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33.75" outlineLevel="1" x14ac:dyDescent="0.2">
      <c r="A9" s="247">
        <v>1</v>
      </c>
      <c r="B9" s="248" t="s">
        <v>1527</v>
      </c>
      <c r="C9" s="255" t="s">
        <v>1443</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SUMIF(AG11:AG19,"&lt;&gt;NOR",G11:G19)</f>
        <v>0</v>
      </c>
      <c r="H10" s="233"/>
      <c r="I10" s="233">
        <f>SUM(I11:I19)</f>
        <v>0</v>
      </c>
      <c r="J10" s="233"/>
      <c r="K10" s="233">
        <f>SUM(K11:K19)</f>
        <v>0</v>
      </c>
      <c r="L10" s="233"/>
      <c r="M10" s="233">
        <f>SUM(M11:M19)</f>
        <v>0</v>
      </c>
      <c r="N10" s="232"/>
      <c r="O10" s="232">
        <f>SUM(O11:O19)</f>
        <v>0.03</v>
      </c>
      <c r="P10" s="232"/>
      <c r="Q10" s="232">
        <f>SUM(Q11:Q19)</f>
        <v>0</v>
      </c>
      <c r="R10" s="233"/>
      <c r="S10" s="233"/>
      <c r="T10" s="233"/>
      <c r="U10" s="233"/>
      <c r="V10" s="233">
        <f>SUM(V11:V19)</f>
        <v>0</v>
      </c>
      <c r="W10" s="233"/>
      <c r="X10" s="233"/>
      <c r="AG10" t="s">
        <v>275</v>
      </c>
    </row>
    <row r="11" spans="1:60" outlineLevel="1" x14ac:dyDescent="0.2">
      <c r="A11" s="247">
        <v>2</v>
      </c>
      <c r="B11" s="248" t="s">
        <v>1528</v>
      </c>
      <c r="C11" s="255" t="s">
        <v>399</v>
      </c>
      <c r="D11" s="249" t="s">
        <v>345</v>
      </c>
      <c r="E11" s="250">
        <v>24.5</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1529</v>
      </c>
      <c r="C12" s="255" t="s">
        <v>401</v>
      </c>
      <c r="D12" s="249" t="s">
        <v>386</v>
      </c>
      <c r="E12" s="250">
        <v>6</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47">
        <v>4</v>
      </c>
      <c r="B13" s="248" t="s">
        <v>1530</v>
      </c>
      <c r="C13" s="255" t="s">
        <v>421</v>
      </c>
      <c r="D13" s="249" t="s">
        <v>345</v>
      </c>
      <c r="E13" s="250">
        <v>2.5</v>
      </c>
      <c r="F13" s="251"/>
      <c r="G13" s="252">
        <f>ROUND(E13*F13,2)</f>
        <v>0</v>
      </c>
      <c r="H13" s="231"/>
      <c r="I13" s="230">
        <f>ROUND(E13*H13,2)</f>
        <v>0</v>
      </c>
      <c r="J13" s="231"/>
      <c r="K13" s="230">
        <f>ROUND(E13*J13,2)</f>
        <v>0</v>
      </c>
      <c r="L13" s="230">
        <v>21</v>
      </c>
      <c r="M13" s="230">
        <f>G13*(1+L13/100)</f>
        <v>0</v>
      </c>
      <c r="N13" s="229">
        <v>8.9999999999999998E-4</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47">
        <v>5</v>
      </c>
      <c r="B14" s="248" t="s">
        <v>1531</v>
      </c>
      <c r="C14" s="255" t="s">
        <v>405</v>
      </c>
      <c r="D14" s="249" t="s">
        <v>345</v>
      </c>
      <c r="E14" s="250">
        <v>22</v>
      </c>
      <c r="F14" s="251"/>
      <c r="G14" s="252">
        <f>ROUND(E14*F14,2)</f>
        <v>0</v>
      </c>
      <c r="H14" s="231"/>
      <c r="I14" s="230">
        <f>ROUND(E14*H14,2)</f>
        <v>0</v>
      </c>
      <c r="J14" s="231"/>
      <c r="K14" s="230">
        <f>ROUND(E14*J14,2)</f>
        <v>0</v>
      </c>
      <c r="L14" s="230">
        <v>21</v>
      </c>
      <c r="M14" s="230">
        <f>G14*(1+L14/100)</f>
        <v>0</v>
      </c>
      <c r="N14" s="229">
        <v>1.41E-3</v>
      </c>
      <c r="O14" s="229">
        <f>ROUND(E14*N14,2)</f>
        <v>0.03</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6</v>
      </c>
      <c r="B15" s="248" t="s">
        <v>1532</v>
      </c>
      <c r="C15" s="255" t="s">
        <v>464</v>
      </c>
      <c r="D15" s="249" t="s">
        <v>386</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7</v>
      </c>
      <c r="B16" s="248" t="s">
        <v>1533</v>
      </c>
      <c r="C16" s="255" t="s">
        <v>1450</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8</v>
      </c>
      <c r="B17" s="248" t="s">
        <v>1534</v>
      </c>
      <c r="C17" s="255" t="s">
        <v>1452</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1535</v>
      </c>
      <c r="C18" s="255" t="s">
        <v>1454</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1536</v>
      </c>
      <c r="C19" s="255" t="s">
        <v>1456</v>
      </c>
      <c r="D19" s="249" t="s">
        <v>386</v>
      </c>
      <c r="E19" s="250">
        <v>2</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34" t="s">
        <v>274</v>
      </c>
      <c r="B20" s="235" t="s">
        <v>232</v>
      </c>
      <c r="C20" s="254" t="s">
        <v>233</v>
      </c>
      <c r="D20" s="236"/>
      <c r="E20" s="237"/>
      <c r="F20" s="238"/>
      <c r="G20" s="239">
        <f>SUMIF(AG21:AG28,"&lt;&gt;NOR",G21:G28)</f>
        <v>0</v>
      </c>
      <c r="H20" s="233"/>
      <c r="I20" s="233">
        <f>SUM(I21:I28)</f>
        <v>0</v>
      </c>
      <c r="J20" s="233"/>
      <c r="K20" s="233">
        <f>SUM(K21:K28)</f>
        <v>0</v>
      </c>
      <c r="L20" s="233"/>
      <c r="M20" s="233">
        <f>SUM(M21:M28)</f>
        <v>0</v>
      </c>
      <c r="N20" s="232"/>
      <c r="O20" s="232">
        <f>SUM(O21:O28)</f>
        <v>0.24000000000000002</v>
      </c>
      <c r="P20" s="232"/>
      <c r="Q20" s="232">
        <f>SUM(Q21:Q28)</f>
        <v>0</v>
      </c>
      <c r="R20" s="233"/>
      <c r="S20" s="233"/>
      <c r="T20" s="233"/>
      <c r="U20" s="233"/>
      <c r="V20" s="233">
        <f>SUM(V21:V28)</f>
        <v>20.76</v>
      </c>
      <c r="W20" s="233"/>
      <c r="X20" s="233"/>
      <c r="AG20" t="s">
        <v>275</v>
      </c>
    </row>
    <row r="21" spans="1:60" outlineLevel="1" x14ac:dyDescent="0.2">
      <c r="A21" s="247">
        <v>11</v>
      </c>
      <c r="B21" s="248" t="s">
        <v>1457</v>
      </c>
      <c r="C21" s="255" t="s">
        <v>1458</v>
      </c>
      <c r="D21" s="249" t="s">
        <v>345</v>
      </c>
      <c r="E21" s="250">
        <v>2</v>
      </c>
      <c r="F21" s="251"/>
      <c r="G21" s="252">
        <f>ROUND(E21*F21,2)</f>
        <v>0</v>
      </c>
      <c r="H21" s="231"/>
      <c r="I21" s="230">
        <f>ROUND(E21*H21,2)</f>
        <v>0</v>
      </c>
      <c r="J21" s="231"/>
      <c r="K21" s="230">
        <f>ROUND(E21*J21,2)</f>
        <v>0</v>
      </c>
      <c r="L21" s="230">
        <v>21</v>
      </c>
      <c r="M21" s="230">
        <f>G21*(1+L21/100)</f>
        <v>0</v>
      </c>
      <c r="N21" s="229">
        <v>7.6E-3</v>
      </c>
      <c r="O21" s="229">
        <f>ROUND(E21*N21,2)</f>
        <v>0.02</v>
      </c>
      <c r="P21" s="229">
        <v>0</v>
      </c>
      <c r="Q21" s="229">
        <f>ROUND(E21*P21,2)</f>
        <v>0</v>
      </c>
      <c r="R21" s="230"/>
      <c r="S21" s="230" t="s">
        <v>279</v>
      </c>
      <c r="T21" s="230" t="s">
        <v>280</v>
      </c>
      <c r="U21" s="230">
        <v>0.748</v>
      </c>
      <c r="V21" s="230">
        <f>ROUND(E21*U21,2)</f>
        <v>1.5</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12</v>
      </c>
      <c r="B22" s="248" t="s">
        <v>638</v>
      </c>
      <c r="C22" s="255" t="s">
        <v>639</v>
      </c>
      <c r="D22" s="249" t="s">
        <v>345</v>
      </c>
      <c r="E22" s="250">
        <v>20</v>
      </c>
      <c r="F22" s="251"/>
      <c r="G22" s="252">
        <f>ROUND(E22*F22,2)</f>
        <v>0</v>
      </c>
      <c r="H22" s="231"/>
      <c r="I22" s="230">
        <f>ROUND(E22*H22,2)</f>
        <v>0</v>
      </c>
      <c r="J22" s="231"/>
      <c r="K22" s="230">
        <f>ROUND(E22*J22,2)</f>
        <v>0</v>
      </c>
      <c r="L22" s="230">
        <v>21</v>
      </c>
      <c r="M22" s="230">
        <f>G22*(1+L22/100)</f>
        <v>0</v>
      </c>
      <c r="N22" s="229">
        <v>9.8499999999999994E-3</v>
      </c>
      <c r="O22" s="229">
        <f>ROUND(E22*N22,2)</f>
        <v>0.2</v>
      </c>
      <c r="P22" s="229">
        <v>0</v>
      </c>
      <c r="Q22" s="229">
        <f>ROUND(E22*P22,2)</f>
        <v>0</v>
      </c>
      <c r="R22" s="230"/>
      <c r="S22" s="230" t="s">
        <v>279</v>
      </c>
      <c r="T22" s="230" t="s">
        <v>280</v>
      </c>
      <c r="U22" s="230">
        <v>0.91900000000000004</v>
      </c>
      <c r="V22" s="230">
        <f>ROUND(E22*U22,2)</f>
        <v>18.38</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13</v>
      </c>
      <c r="B23" s="248" t="s">
        <v>1461</v>
      </c>
      <c r="C23" s="255" t="s">
        <v>1462</v>
      </c>
      <c r="D23" s="249" t="s">
        <v>386</v>
      </c>
      <c r="E23" s="250">
        <v>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0.14099999999999999</v>
      </c>
      <c r="V23" s="230">
        <f>ROUND(E23*U23,2)</f>
        <v>0.28000000000000003</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14</v>
      </c>
      <c r="B24" s="248" t="s">
        <v>673</v>
      </c>
      <c r="C24" s="255" t="s">
        <v>674</v>
      </c>
      <c r="D24" s="249" t="s">
        <v>386</v>
      </c>
      <c r="E24" s="250">
        <v>4</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0.15</v>
      </c>
      <c r="V24" s="230">
        <f>ROUND(E24*U24,2)</f>
        <v>0.6</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15</v>
      </c>
      <c r="B25" s="248" t="s">
        <v>1537</v>
      </c>
      <c r="C25" s="255" t="s">
        <v>1460</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16</v>
      </c>
      <c r="B26" s="248" t="s">
        <v>1463</v>
      </c>
      <c r="C26" s="255" t="s">
        <v>1464</v>
      </c>
      <c r="D26" s="249" t="s">
        <v>386</v>
      </c>
      <c r="E26" s="250">
        <v>2</v>
      </c>
      <c r="F26" s="251"/>
      <c r="G26" s="252">
        <f>ROUND(E26*F26,2)</f>
        <v>0</v>
      </c>
      <c r="H26" s="231"/>
      <c r="I26" s="230">
        <f>ROUND(E26*H26,2)</f>
        <v>0</v>
      </c>
      <c r="J26" s="231"/>
      <c r="K26" s="230">
        <f>ROUND(E26*J26,2)</f>
        <v>0</v>
      </c>
      <c r="L26" s="230">
        <v>21</v>
      </c>
      <c r="M26" s="230">
        <f>G26*(1+L26/100)</f>
        <v>0</v>
      </c>
      <c r="N26" s="229">
        <v>2.5200000000000001E-3</v>
      </c>
      <c r="O26" s="229">
        <f>ROUND(E26*N26,2)</f>
        <v>0.01</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440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17</v>
      </c>
      <c r="B27" s="248" t="s">
        <v>687</v>
      </c>
      <c r="C27" s="255" t="s">
        <v>688</v>
      </c>
      <c r="D27" s="249" t="s">
        <v>386</v>
      </c>
      <c r="E27" s="250">
        <v>4</v>
      </c>
      <c r="F27" s="251"/>
      <c r="G27" s="252">
        <f>ROUND(E27*F27,2)</f>
        <v>0</v>
      </c>
      <c r="H27" s="231"/>
      <c r="I27" s="230">
        <f>ROUND(E27*H27,2)</f>
        <v>0</v>
      </c>
      <c r="J27" s="231"/>
      <c r="K27" s="230">
        <f>ROUND(E27*J27,2)</f>
        <v>0</v>
      </c>
      <c r="L27" s="230">
        <v>21</v>
      </c>
      <c r="M27" s="230">
        <f>G27*(1+L27/100)</f>
        <v>0</v>
      </c>
      <c r="N27" s="229">
        <v>3.0500000000000002E-3</v>
      </c>
      <c r="O27" s="229">
        <f>ROUND(E27*N27,2)</f>
        <v>0.01</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18</v>
      </c>
      <c r="B28" s="248" t="s">
        <v>1538</v>
      </c>
      <c r="C28" s="255" t="s">
        <v>700</v>
      </c>
      <c r="D28" s="249" t="s">
        <v>345</v>
      </c>
      <c r="E28" s="250">
        <v>22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34" t="s">
        <v>274</v>
      </c>
      <c r="B29" s="235" t="s">
        <v>234</v>
      </c>
      <c r="C29" s="254" t="s">
        <v>235</v>
      </c>
      <c r="D29" s="236"/>
      <c r="E29" s="237"/>
      <c r="F29" s="238"/>
      <c r="G29" s="239">
        <f>SUMIF(AG30:AG48,"&lt;&gt;NOR",G30:G48)</f>
        <v>0</v>
      </c>
      <c r="H29" s="233"/>
      <c r="I29" s="233">
        <f>SUM(I30:I48)</f>
        <v>0</v>
      </c>
      <c r="J29" s="233"/>
      <c r="K29" s="233">
        <f>SUM(K30:K48)</f>
        <v>0</v>
      </c>
      <c r="L29" s="233"/>
      <c r="M29" s="233">
        <f>SUM(M30:M48)</f>
        <v>0</v>
      </c>
      <c r="N29" s="232"/>
      <c r="O29" s="232">
        <f>SUM(O30:O48)</f>
        <v>0.04</v>
      </c>
      <c r="P29" s="232"/>
      <c r="Q29" s="232">
        <f>SUM(Q30:Q48)</f>
        <v>0</v>
      </c>
      <c r="R29" s="233"/>
      <c r="S29" s="233"/>
      <c r="T29" s="233"/>
      <c r="U29" s="233"/>
      <c r="V29" s="233">
        <f>SUM(V30:V48)</f>
        <v>4.9300000000000006</v>
      </c>
      <c r="W29" s="233"/>
      <c r="X29" s="233"/>
      <c r="AG29" t="s">
        <v>275</v>
      </c>
    </row>
    <row r="30" spans="1:60" outlineLevel="1" x14ac:dyDescent="0.2">
      <c r="A30" s="247">
        <v>19</v>
      </c>
      <c r="B30" s="248" t="s">
        <v>1539</v>
      </c>
      <c r="C30" s="255" t="s">
        <v>1467</v>
      </c>
      <c r="D30" s="249" t="s">
        <v>386</v>
      </c>
      <c r="E30" s="250">
        <v>8</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637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20</v>
      </c>
      <c r="B31" s="248" t="s">
        <v>1540</v>
      </c>
      <c r="C31" s="255" t="s">
        <v>1541</v>
      </c>
      <c r="D31" s="249" t="s">
        <v>386</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820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21</v>
      </c>
      <c r="B32" s="248" t="s">
        <v>711</v>
      </c>
      <c r="C32" s="255" t="s">
        <v>712</v>
      </c>
      <c r="D32" s="249" t="s">
        <v>386</v>
      </c>
      <c r="E32" s="250">
        <v>1</v>
      </c>
      <c r="F32" s="251"/>
      <c r="G32" s="252">
        <f>ROUND(E32*F32,2)</f>
        <v>0</v>
      </c>
      <c r="H32" s="231"/>
      <c r="I32" s="230">
        <f>ROUND(E32*H32,2)</f>
        <v>0</v>
      </c>
      <c r="J32" s="231"/>
      <c r="K32" s="230">
        <f>ROUND(E32*J32,2)</f>
        <v>0</v>
      </c>
      <c r="L32" s="230">
        <v>21</v>
      </c>
      <c r="M32" s="230">
        <f>G32*(1+L32/100)</f>
        <v>0</v>
      </c>
      <c r="N32" s="229">
        <v>7.1000000000000004E-3</v>
      </c>
      <c r="O32" s="229">
        <f>ROUND(E32*N32,2)</f>
        <v>0.01</v>
      </c>
      <c r="P32" s="229">
        <v>0</v>
      </c>
      <c r="Q32" s="229">
        <f>ROUND(E32*P32,2)</f>
        <v>0</v>
      </c>
      <c r="R32" s="230"/>
      <c r="S32" s="230" t="s">
        <v>279</v>
      </c>
      <c r="T32" s="230" t="s">
        <v>280</v>
      </c>
      <c r="U32" s="230">
        <v>1.1439999999999999</v>
      </c>
      <c r="V32" s="230">
        <f>ROUND(E32*U32,2)</f>
        <v>1.1399999999999999</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22</v>
      </c>
      <c r="B33" s="248" t="s">
        <v>713</v>
      </c>
      <c r="C33" s="255" t="s">
        <v>714</v>
      </c>
      <c r="D33" s="249" t="s">
        <v>386</v>
      </c>
      <c r="E33" s="250">
        <v>2</v>
      </c>
      <c r="F33" s="251"/>
      <c r="G33" s="252">
        <f>ROUND(E33*F33,2)</f>
        <v>0</v>
      </c>
      <c r="H33" s="231"/>
      <c r="I33" s="230">
        <f>ROUND(E33*H33,2)</f>
        <v>0</v>
      </c>
      <c r="J33" s="231"/>
      <c r="K33" s="230">
        <f>ROUND(E33*J33,2)</f>
        <v>0</v>
      </c>
      <c r="L33" s="230">
        <v>21</v>
      </c>
      <c r="M33" s="230">
        <f>G33*(1+L33/100)</f>
        <v>0</v>
      </c>
      <c r="N33" s="229">
        <v>8.2299999999999995E-3</v>
      </c>
      <c r="O33" s="229">
        <f>ROUND(E33*N33,2)</f>
        <v>0.02</v>
      </c>
      <c r="P33" s="229">
        <v>0</v>
      </c>
      <c r="Q33" s="229">
        <f>ROUND(E33*P33,2)</f>
        <v>0</v>
      </c>
      <c r="R33" s="230"/>
      <c r="S33" s="230" t="s">
        <v>279</v>
      </c>
      <c r="T33" s="230" t="s">
        <v>280</v>
      </c>
      <c r="U33" s="230">
        <v>1.5920000000000001</v>
      </c>
      <c r="V33" s="230">
        <f>ROUND(E33*U33,2)</f>
        <v>3.18</v>
      </c>
      <c r="W33" s="230"/>
      <c r="X33" s="230" t="s">
        <v>281</v>
      </c>
      <c r="Y33" s="210"/>
      <c r="Z33" s="210"/>
      <c r="AA33" s="210"/>
      <c r="AB33" s="210"/>
      <c r="AC33" s="210"/>
      <c r="AD33" s="210"/>
      <c r="AE33" s="210"/>
      <c r="AF33" s="210"/>
      <c r="AG33" s="210" t="s">
        <v>637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23</v>
      </c>
      <c r="B34" s="248" t="s">
        <v>735</v>
      </c>
      <c r="C34" s="255" t="s">
        <v>736</v>
      </c>
      <c r="D34" s="249" t="s">
        <v>386</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0.16500000000000001</v>
      </c>
      <c r="V34" s="230">
        <f>ROUND(E34*U34,2)</f>
        <v>0.17</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24</v>
      </c>
      <c r="B35" s="248" t="s">
        <v>733</v>
      </c>
      <c r="C35" s="255" t="s">
        <v>734</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0.20599999999999999</v>
      </c>
      <c r="V35" s="230">
        <f>ROUND(E35*U35,2)</f>
        <v>0.21</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25</v>
      </c>
      <c r="B36" s="248" t="s">
        <v>1306</v>
      </c>
      <c r="C36" s="255" t="s">
        <v>1307</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0.22700000000000001</v>
      </c>
      <c r="V36" s="230">
        <f>ROUND(E36*U36,2)</f>
        <v>0.23</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26</v>
      </c>
      <c r="B37" s="248" t="s">
        <v>1542</v>
      </c>
      <c r="C37" s="255" t="s">
        <v>1471</v>
      </c>
      <c r="D37" s="249" t="s">
        <v>386</v>
      </c>
      <c r="E37" s="250">
        <v>6</v>
      </c>
      <c r="F37" s="251"/>
      <c r="G37" s="252">
        <f>ROUND(E37*F37,2)</f>
        <v>0</v>
      </c>
      <c r="H37" s="231"/>
      <c r="I37" s="230">
        <f>ROUND(E37*H37,2)</f>
        <v>0</v>
      </c>
      <c r="J37" s="231"/>
      <c r="K37" s="230">
        <f>ROUND(E37*J37,2)</f>
        <v>0</v>
      </c>
      <c r="L37" s="230">
        <v>21</v>
      </c>
      <c r="M37" s="230">
        <f>G37*(1+L37/100)</f>
        <v>0</v>
      </c>
      <c r="N37" s="229">
        <v>8.0000000000000004E-4</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440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27</v>
      </c>
      <c r="B38" s="248" t="s">
        <v>1543</v>
      </c>
      <c r="C38" s="255" t="s">
        <v>1473</v>
      </c>
      <c r="D38" s="249" t="s">
        <v>386</v>
      </c>
      <c r="E38" s="250">
        <v>2</v>
      </c>
      <c r="F38" s="251"/>
      <c r="G38" s="252">
        <f>ROUND(E38*F38,2)</f>
        <v>0</v>
      </c>
      <c r="H38" s="231"/>
      <c r="I38" s="230">
        <f>ROUND(E38*H38,2)</f>
        <v>0</v>
      </c>
      <c r="J38" s="231"/>
      <c r="K38" s="230">
        <f>ROUND(E38*J38,2)</f>
        <v>0</v>
      </c>
      <c r="L38" s="230">
        <v>21</v>
      </c>
      <c r="M38" s="230">
        <f>G38*(1+L38/100)</f>
        <v>0</v>
      </c>
      <c r="N38" s="229">
        <v>4.4999999999999997E-3</v>
      </c>
      <c r="O38" s="229">
        <f>ROUND(E38*N38,2)</f>
        <v>0.01</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440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28</v>
      </c>
      <c r="B39" s="248" t="s">
        <v>1544</v>
      </c>
      <c r="C39" s="255" t="s">
        <v>772</v>
      </c>
      <c r="D39" s="249" t="s">
        <v>386</v>
      </c>
      <c r="E39" s="250">
        <v>2</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440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29</v>
      </c>
      <c r="B40" s="248" t="s">
        <v>1545</v>
      </c>
      <c r="C40" s="255" t="s">
        <v>1309</v>
      </c>
      <c r="D40" s="249" t="s">
        <v>386</v>
      </c>
      <c r="E40" s="250">
        <v>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440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47">
        <v>30</v>
      </c>
      <c r="B41" s="248" t="s">
        <v>1546</v>
      </c>
      <c r="C41" s="255" t="s">
        <v>758</v>
      </c>
      <c r="D41" s="249" t="s">
        <v>386</v>
      </c>
      <c r="E41" s="250">
        <v>2</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820</v>
      </c>
      <c r="U41" s="230">
        <v>0</v>
      </c>
      <c r="V41" s="230">
        <f>ROUND(E41*U41,2)</f>
        <v>0</v>
      </c>
      <c r="W41" s="230"/>
      <c r="X41" s="230" t="s">
        <v>281</v>
      </c>
      <c r="Y41" s="210"/>
      <c r="Z41" s="210"/>
      <c r="AA41" s="210"/>
      <c r="AB41" s="210"/>
      <c r="AC41" s="210"/>
      <c r="AD41" s="210"/>
      <c r="AE41" s="210"/>
      <c r="AF41" s="210"/>
      <c r="AG41" s="210" t="s">
        <v>637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31</v>
      </c>
      <c r="B42" s="248" t="s">
        <v>1547</v>
      </c>
      <c r="C42" s="255" t="s">
        <v>1287</v>
      </c>
      <c r="D42" s="249" t="s">
        <v>386</v>
      </c>
      <c r="E42" s="250">
        <v>1</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440</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32</v>
      </c>
      <c r="B43" s="248" t="s">
        <v>1548</v>
      </c>
      <c r="C43" s="255" t="s">
        <v>1429</v>
      </c>
      <c r="D43" s="249" t="s">
        <v>386</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440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33</v>
      </c>
      <c r="B44" s="248" t="s">
        <v>1549</v>
      </c>
      <c r="C44" s="255" t="s">
        <v>1289</v>
      </c>
      <c r="D44" s="249" t="s">
        <v>386</v>
      </c>
      <c r="E44" s="250">
        <v>4</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387</v>
      </c>
      <c r="Y44" s="210"/>
      <c r="Z44" s="210"/>
      <c r="AA44" s="210"/>
      <c r="AB44" s="210"/>
      <c r="AC44" s="210"/>
      <c r="AD44" s="210"/>
      <c r="AE44" s="210"/>
      <c r="AF44" s="210"/>
      <c r="AG44" s="210" t="s">
        <v>440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33.75" outlineLevel="1" x14ac:dyDescent="0.2">
      <c r="A45" s="247">
        <v>34</v>
      </c>
      <c r="B45" s="248" t="s">
        <v>1550</v>
      </c>
      <c r="C45" s="255" t="s">
        <v>1484</v>
      </c>
      <c r="D45" s="249" t="s">
        <v>386</v>
      </c>
      <c r="E45" s="250">
        <v>1</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387</v>
      </c>
      <c r="Y45" s="210"/>
      <c r="Z45" s="210"/>
      <c r="AA45" s="210"/>
      <c r="AB45" s="210"/>
      <c r="AC45" s="210"/>
      <c r="AD45" s="210"/>
      <c r="AE45" s="210"/>
      <c r="AF45" s="210"/>
      <c r="AG45" s="210" t="s">
        <v>440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35</v>
      </c>
      <c r="B46" s="248" t="s">
        <v>1551</v>
      </c>
      <c r="C46" s="255" t="s">
        <v>840</v>
      </c>
      <c r="D46" s="249" t="s">
        <v>386</v>
      </c>
      <c r="E46" s="250">
        <v>1</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387</v>
      </c>
      <c r="Y46" s="210"/>
      <c r="Z46" s="210"/>
      <c r="AA46" s="210"/>
      <c r="AB46" s="210"/>
      <c r="AC46" s="210"/>
      <c r="AD46" s="210"/>
      <c r="AE46" s="210"/>
      <c r="AF46" s="210"/>
      <c r="AG46" s="210" t="s">
        <v>440</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36</v>
      </c>
      <c r="B47" s="248" t="s">
        <v>1552</v>
      </c>
      <c r="C47" s="255" t="s">
        <v>1488</v>
      </c>
      <c r="D47" s="249" t="s">
        <v>386</v>
      </c>
      <c r="E47" s="250">
        <v>1</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820</v>
      </c>
      <c r="U47" s="230">
        <v>0</v>
      </c>
      <c r="V47" s="230">
        <f>ROUND(E47*U47,2)</f>
        <v>0</v>
      </c>
      <c r="W47" s="230"/>
      <c r="X47" s="230" t="s">
        <v>281</v>
      </c>
      <c r="Y47" s="210"/>
      <c r="Z47" s="210"/>
      <c r="AA47" s="210"/>
      <c r="AB47" s="210"/>
      <c r="AC47" s="210"/>
      <c r="AD47" s="210"/>
      <c r="AE47" s="210"/>
      <c r="AF47" s="210"/>
      <c r="AG47" s="210" t="s">
        <v>637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37</v>
      </c>
      <c r="B48" s="248" t="s">
        <v>1553</v>
      </c>
      <c r="C48" s="255" t="s">
        <v>1490</v>
      </c>
      <c r="D48" s="249" t="s">
        <v>386</v>
      </c>
      <c r="E48" s="250">
        <v>1</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440</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x14ac:dyDescent="0.2">
      <c r="A49" s="234" t="s">
        <v>274</v>
      </c>
      <c r="B49" s="235" t="s">
        <v>238</v>
      </c>
      <c r="C49" s="254" t="s">
        <v>239</v>
      </c>
      <c r="D49" s="236"/>
      <c r="E49" s="237"/>
      <c r="F49" s="238"/>
      <c r="G49" s="239">
        <f>SUMIF(AG50:AG51,"&lt;&gt;NOR",G50:G51)</f>
        <v>0</v>
      </c>
      <c r="H49" s="233"/>
      <c r="I49" s="233">
        <f>SUM(I50:I51)</f>
        <v>0</v>
      </c>
      <c r="J49" s="233"/>
      <c r="K49" s="233">
        <f>SUM(K50:K51)</f>
        <v>0</v>
      </c>
      <c r="L49" s="233"/>
      <c r="M49" s="233">
        <f>SUM(M50:M51)</f>
        <v>0</v>
      </c>
      <c r="N49" s="232"/>
      <c r="O49" s="232">
        <f>SUM(O50:O51)</f>
        <v>0</v>
      </c>
      <c r="P49" s="232"/>
      <c r="Q49" s="232">
        <f>SUM(Q50:Q51)</f>
        <v>0</v>
      </c>
      <c r="R49" s="233"/>
      <c r="S49" s="233"/>
      <c r="T49" s="233"/>
      <c r="U49" s="233"/>
      <c r="V49" s="233">
        <f>SUM(V50:V51)</f>
        <v>2.2000000000000002</v>
      </c>
      <c r="W49" s="233"/>
      <c r="X49" s="233"/>
      <c r="AG49" t="s">
        <v>275</v>
      </c>
    </row>
    <row r="50" spans="1:60" outlineLevel="1" x14ac:dyDescent="0.2">
      <c r="A50" s="247">
        <v>38</v>
      </c>
      <c r="B50" s="248" t="s">
        <v>1554</v>
      </c>
      <c r="C50" s="255" t="s">
        <v>861</v>
      </c>
      <c r="D50" s="249" t="s">
        <v>345</v>
      </c>
      <c r="E50" s="250">
        <v>22</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637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39</v>
      </c>
      <c r="B51" s="248" t="s">
        <v>1555</v>
      </c>
      <c r="C51" s="255" t="s">
        <v>863</v>
      </c>
      <c r="D51" s="249" t="s">
        <v>345</v>
      </c>
      <c r="E51" s="250">
        <v>22</v>
      </c>
      <c r="F51" s="251"/>
      <c r="G51" s="252">
        <f>ROUND(E51*F51,2)</f>
        <v>0</v>
      </c>
      <c r="H51" s="231"/>
      <c r="I51" s="230">
        <f>ROUND(E51*H51,2)</f>
        <v>0</v>
      </c>
      <c r="J51" s="231"/>
      <c r="K51" s="230">
        <f>ROUND(E51*J51,2)</f>
        <v>0</v>
      </c>
      <c r="L51" s="230">
        <v>21</v>
      </c>
      <c r="M51" s="230">
        <f>G51*(1+L51/100)</f>
        <v>0</v>
      </c>
      <c r="N51" s="229">
        <v>9.0000000000000006E-5</v>
      </c>
      <c r="O51" s="229">
        <f>ROUND(E51*N51,2)</f>
        <v>0</v>
      </c>
      <c r="P51" s="229">
        <v>0</v>
      </c>
      <c r="Q51" s="229">
        <f>ROUND(E51*P51,2)</f>
        <v>0</v>
      </c>
      <c r="R51" s="230"/>
      <c r="S51" s="230" t="s">
        <v>279</v>
      </c>
      <c r="T51" s="230" t="s">
        <v>280</v>
      </c>
      <c r="U51" s="230">
        <v>0.1</v>
      </c>
      <c r="V51" s="230">
        <f>ROUND(E51*U51,2)</f>
        <v>2.2000000000000002</v>
      </c>
      <c r="W51" s="230"/>
      <c r="X51" s="230" t="s">
        <v>281</v>
      </c>
      <c r="Y51" s="210"/>
      <c r="Z51" s="210"/>
      <c r="AA51" s="210"/>
      <c r="AB51" s="210"/>
      <c r="AC51" s="210"/>
      <c r="AD51" s="210"/>
      <c r="AE51" s="210"/>
      <c r="AF51" s="210"/>
      <c r="AG51" s="210" t="s">
        <v>637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34" t="s">
        <v>274</v>
      </c>
      <c r="B52" s="235" t="s">
        <v>247</v>
      </c>
      <c r="C52" s="254" t="s">
        <v>29</v>
      </c>
      <c r="D52" s="236"/>
      <c r="E52" s="237"/>
      <c r="F52" s="238"/>
      <c r="G52" s="239">
        <f>SUMIF(AG53:AG62,"&lt;&gt;NOR",G53:G62)</f>
        <v>0</v>
      </c>
      <c r="H52" s="233"/>
      <c r="I52" s="233">
        <f>SUM(I53:I62)</f>
        <v>0</v>
      </c>
      <c r="J52" s="233"/>
      <c r="K52" s="233">
        <f>SUM(K53:K62)</f>
        <v>0</v>
      </c>
      <c r="L52" s="233"/>
      <c r="M52" s="233">
        <f>SUM(M53:M62)</f>
        <v>0</v>
      </c>
      <c r="N52" s="232"/>
      <c r="O52" s="232">
        <f>SUM(O53:O62)</f>
        <v>0.02</v>
      </c>
      <c r="P52" s="232"/>
      <c r="Q52" s="232">
        <f>SUM(Q53:Q62)</f>
        <v>0</v>
      </c>
      <c r="R52" s="233"/>
      <c r="S52" s="233"/>
      <c r="T52" s="233"/>
      <c r="U52" s="233"/>
      <c r="V52" s="233">
        <f>SUM(V53:V62)</f>
        <v>1.65</v>
      </c>
      <c r="W52" s="233"/>
      <c r="X52" s="233"/>
      <c r="AG52" t="s">
        <v>275</v>
      </c>
    </row>
    <row r="53" spans="1:60" outlineLevel="1" x14ac:dyDescent="0.2">
      <c r="A53" s="247">
        <v>40</v>
      </c>
      <c r="B53" s="248" t="s">
        <v>1556</v>
      </c>
      <c r="C53" s="255" t="s">
        <v>1291</v>
      </c>
      <c r="D53" s="249" t="s">
        <v>304</v>
      </c>
      <c r="E53" s="250">
        <v>0.5</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637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7">
        <v>41</v>
      </c>
      <c r="B54" s="248" t="s">
        <v>1557</v>
      </c>
      <c r="C54" s="255" t="s">
        <v>1293</v>
      </c>
      <c r="D54" s="249" t="s">
        <v>386</v>
      </c>
      <c r="E54" s="250">
        <v>1</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820</v>
      </c>
      <c r="U54" s="230">
        <v>0</v>
      </c>
      <c r="V54" s="230">
        <f>ROUND(E54*U54,2)</f>
        <v>0</v>
      </c>
      <c r="W54" s="230"/>
      <c r="X54" s="230" t="s">
        <v>281</v>
      </c>
      <c r="Y54" s="210"/>
      <c r="Z54" s="210"/>
      <c r="AA54" s="210"/>
      <c r="AB54" s="210"/>
      <c r="AC54" s="210"/>
      <c r="AD54" s="210"/>
      <c r="AE54" s="210"/>
      <c r="AF54" s="210"/>
      <c r="AG54" s="210" t="s">
        <v>637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v>42</v>
      </c>
      <c r="B55" s="248" t="s">
        <v>1558</v>
      </c>
      <c r="C55" s="255" t="s">
        <v>1295</v>
      </c>
      <c r="D55" s="249" t="s">
        <v>386</v>
      </c>
      <c r="E55" s="250">
        <v>1</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637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43</v>
      </c>
      <c r="B56" s="248" t="s">
        <v>1559</v>
      </c>
      <c r="C56" s="255" t="s">
        <v>867</v>
      </c>
      <c r="D56" s="249" t="s">
        <v>386</v>
      </c>
      <c r="E56" s="250">
        <v>1</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637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44</v>
      </c>
      <c r="B57" s="248" t="s">
        <v>1560</v>
      </c>
      <c r="C57" s="255" t="s">
        <v>1298</v>
      </c>
      <c r="D57" s="249" t="s">
        <v>386</v>
      </c>
      <c r="E57" s="250">
        <v>15</v>
      </c>
      <c r="F57" s="251"/>
      <c r="G57" s="252">
        <f>ROUND(E57*F57,2)</f>
        <v>0</v>
      </c>
      <c r="H57" s="231"/>
      <c r="I57" s="230">
        <f>ROUND(E57*H57,2)</f>
        <v>0</v>
      </c>
      <c r="J57" s="231"/>
      <c r="K57" s="230">
        <f>ROUND(E57*J57,2)</f>
        <v>0</v>
      </c>
      <c r="L57" s="230">
        <v>21</v>
      </c>
      <c r="M57" s="230">
        <f>G57*(1+L57/100)</f>
        <v>0</v>
      </c>
      <c r="N57" s="229">
        <v>1.1299999999999999E-3</v>
      </c>
      <c r="O57" s="229">
        <f>ROUND(E57*N57,2)</f>
        <v>0.02</v>
      </c>
      <c r="P57" s="229">
        <v>0</v>
      </c>
      <c r="Q57" s="229">
        <f>ROUND(E57*P57,2)</f>
        <v>0</v>
      </c>
      <c r="R57" s="230"/>
      <c r="S57" s="230" t="s">
        <v>279</v>
      </c>
      <c r="T57" s="230" t="s">
        <v>280</v>
      </c>
      <c r="U57" s="230">
        <v>0.11</v>
      </c>
      <c r="V57" s="230">
        <f>ROUND(E57*U57,2)</f>
        <v>1.65</v>
      </c>
      <c r="W57" s="230"/>
      <c r="X57" s="230" t="s">
        <v>281</v>
      </c>
      <c r="Y57" s="210"/>
      <c r="Z57" s="210"/>
      <c r="AA57" s="210"/>
      <c r="AB57" s="210"/>
      <c r="AC57" s="210"/>
      <c r="AD57" s="210"/>
      <c r="AE57" s="210"/>
      <c r="AF57" s="210"/>
      <c r="AG57" s="210" t="s">
        <v>637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33.75" outlineLevel="1" x14ac:dyDescent="0.2">
      <c r="A58" s="247">
        <v>45</v>
      </c>
      <c r="B58" s="248" t="s">
        <v>1561</v>
      </c>
      <c r="C58" s="255" t="s">
        <v>1499</v>
      </c>
      <c r="D58" s="249" t="s">
        <v>386</v>
      </c>
      <c r="E58" s="250">
        <v>1</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637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33.75" outlineLevel="1" x14ac:dyDescent="0.2">
      <c r="A59" s="247">
        <v>46</v>
      </c>
      <c r="B59" s="248" t="s">
        <v>1562</v>
      </c>
      <c r="C59" s="255" t="s">
        <v>1302</v>
      </c>
      <c r="D59" s="249" t="s">
        <v>386</v>
      </c>
      <c r="E59" s="250">
        <v>1</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637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47</v>
      </c>
      <c r="B60" s="248" t="s">
        <v>1563</v>
      </c>
      <c r="C60" s="255" t="s">
        <v>1502</v>
      </c>
      <c r="D60" s="249" t="s">
        <v>386</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637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7">
        <v>48</v>
      </c>
      <c r="B61" s="248" t="s">
        <v>1564</v>
      </c>
      <c r="C61" s="255" t="s">
        <v>1504</v>
      </c>
      <c r="D61" s="249" t="s">
        <v>386</v>
      </c>
      <c r="E61" s="250">
        <v>1</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387</v>
      </c>
      <c r="Y61" s="210"/>
      <c r="Z61" s="210"/>
      <c r="AA61" s="210"/>
      <c r="AB61" s="210"/>
      <c r="AC61" s="210"/>
      <c r="AD61" s="210"/>
      <c r="AE61" s="210"/>
      <c r="AF61" s="210"/>
      <c r="AG61" s="210" t="s">
        <v>440</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7">
        <v>49</v>
      </c>
      <c r="B62" s="248" t="s">
        <v>1565</v>
      </c>
      <c r="C62" s="255" t="s">
        <v>881</v>
      </c>
      <c r="D62" s="249" t="s">
        <v>386</v>
      </c>
      <c r="E62" s="250">
        <v>1</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387</v>
      </c>
      <c r="Y62" s="210"/>
      <c r="Z62" s="210"/>
      <c r="AA62" s="210"/>
      <c r="AB62" s="210"/>
      <c r="AC62" s="210"/>
      <c r="AD62" s="210"/>
      <c r="AE62" s="210"/>
      <c r="AF62" s="210"/>
      <c r="AG62" s="210" t="s">
        <v>440</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x14ac:dyDescent="0.2">
      <c r="A63" s="234" t="s">
        <v>274</v>
      </c>
      <c r="B63" s="235" t="s">
        <v>248</v>
      </c>
      <c r="C63" s="254" t="s">
        <v>30</v>
      </c>
      <c r="D63" s="236"/>
      <c r="E63" s="237"/>
      <c r="F63" s="238"/>
      <c r="G63" s="239">
        <f>SUMIF(AG64:AG67,"&lt;&gt;NOR",G64:G67)</f>
        <v>0</v>
      </c>
      <c r="H63" s="233"/>
      <c r="I63" s="233">
        <f>SUM(I64:I67)</f>
        <v>0</v>
      </c>
      <c r="J63" s="233"/>
      <c r="K63" s="233">
        <f>SUM(K64:K67)</f>
        <v>0</v>
      </c>
      <c r="L63" s="233"/>
      <c r="M63" s="233">
        <f>SUM(M64:M67)</f>
        <v>0</v>
      </c>
      <c r="N63" s="232"/>
      <c r="O63" s="232">
        <f>SUM(O64:O67)</f>
        <v>0</v>
      </c>
      <c r="P63" s="232"/>
      <c r="Q63" s="232">
        <f>SUM(Q64:Q67)</f>
        <v>0</v>
      </c>
      <c r="R63" s="233"/>
      <c r="S63" s="233"/>
      <c r="T63" s="233"/>
      <c r="U63" s="233"/>
      <c r="V63" s="233">
        <f>SUM(V64:V67)</f>
        <v>0</v>
      </c>
      <c r="W63" s="233"/>
      <c r="X63" s="233"/>
      <c r="AG63" t="s">
        <v>275</v>
      </c>
    </row>
    <row r="64" spans="1:60" outlineLevel="1" x14ac:dyDescent="0.2">
      <c r="A64" s="247">
        <v>50</v>
      </c>
      <c r="B64" s="248" t="s">
        <v>1566</v>
      </c>
      <c r="C64" s="255" t="s">
        <v>1355</v>
      </c>
      <c r="D64" s="249" t="s">
        <v>386</v>
      </c>
      <c r="E64" s="250">
        <v>1</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637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51</v>
      </c>
      <c r="B65" s="248" t="s">
        <v>1567</v>
      </c>
      <c r="C65" s="255" t="s">
        <v>908</v>
      </c>
      <c r="D65" s="249" t="s">
        <v>386</v>
      </c>
      <c r="E65" s="250">
        <v>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637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52</v>
      </c>
      <c r="B66" s="248" t="s">
        <v>1568</v>
      </c>
      <c r="C66" s="255" t="s">
        <v>906</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637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1">
        <v>53</v>
      </c>
      <c r="B67" s="242" t="s">
        <v>1569</v>
      </c>
      <c r="C67" s="256" t="s">
        <v>1510</v>
      </c>
      <c r="D67" s="243" t="s">
        <v>386</v>
      </c>
      <c r="E67" s="244">
        <v>1</v>
      </c>
      <c r="F67" s="245"/>
      <c r="G67" s="246">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637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x14ac:dyDescent="0.2">
      <c r="A68" s="3"/>
      <c r="B68" s="4"/>
      <c r="C68" s="258"/>
      <c r="D68" s="6"/>
      <c r="E68" s="3"/>
      <c r="F68" s="3"/>
      <c r="G68" s="3"/>
      <c r="H68" s="3"/>
      <c r="I68" s="3"/>
      <c r="J68" s="3"/>
      <c r="K68" s="3"/>
      <c r="L68" s="3"/>
      <c r="M68" s="3"/>
      <c r="N68" s="3"/>
      <c r="O68" s="3"/>
      <c r="P68" s="3"/>
      <c r="Q68" s="3"/>
      <c r="R68" s="3"/>
      <c r="S68" s="3"/>
      <c r="T68" s="3"/>
      <c r="U68" s="3"/>
      <c r="V68" s="3"/>
      <c r="W68" s="3"/>
      <c r="X68" s="3"/>
      <c r="AE68">
        <v>15</v>
      </c>
      <c r="AF68">
        <v>21</v>
      </c>
      <c r="AG68" t="s">
        <v>261</v>
      </c>
    </row>
    <row r="69" spans="1:60" x14ac:dyDescent="0.2">
      <c r="A69" s="213"/>
      <c r="B69" s="214" t="s">
        <v>31</v>
      </c>
      <c r="C69" s="259"/>
      <c r="D69" s="215"/>
      <c r="E69" s="216"/>
      <c r="F69" s="216"/>
      <c r="G69" s="240">
        <f>G8+G10+G20+G29+G49+G52+G63</f>
        <v>0</v>
      </c>
      <c r="H69" s="3"/>
      <c r="I69" s="3"/>
      <c r="J69" s="3"/>
      <c r="K69" s="3"/>
      <c r="L69" s="3"/>
      <c r="M69" s="3"/>
      <c r="N69" s="3"/>
      <c r="O69" s="3"/>
      <c r="P69" s="3"/>
      <c r="Q69" s="3"/>
      <c r="R69" s="3"/>
      <c r="S69" s="3"/>
      <c r="T69" s="3"/>
      <c r="U69" s="3"/>
      <c r="V69" s="3"/>
      <c r="W69" s="3"/>
      <c r="X69" s="3"/>
      <c r="AE69">
        <f>SUMIF(L7:L67,AE68,G7:G67)</f>
        <v>0</v>
      </c>
      <c r="AF69">
        <f>SUMIF(L7:L67,AF68,G7:G67)</f>
        <v>0</v>
      </c>
      <c r="AG69" t="s">
        <v>380</v>
      </c>
    </row>
    <row r="70" spans="1:60" x14ac:dyDescent="0.2">
      <c r="A70" s="3"/>
      <c r="B70" s="4"/>
      <c r="C70" s="258"/>
      <c r="D70" s="6"/>
      <c r="E70" s="3"/>
      <c r="F70" s="3"/>
      <c r="G70" s="3"/>
      <c r="H70" s="3"/>
      <c r="I70" s="3"/>
      <c r="J70" s="3"/>
      <c r="K70" s="3"/>
      <c r="L70" s="3"/>
      <c r="M70" s="3"/>
      <c r="N70" s="3"/>
      <c r="O70" s="3"/>
      <c r="P70" s="3"/>
      <c r="Q70" s="3"/>
      <c r="R70" s="3"/>
      <c r="S70" s="3"/>
      <c r="T70" s="3"/>
      <c r="U70" s="3"/>
      <c r="V70" s="3"/>
      <c r="W70" s="3"/>
      <c r="X70" s="3"/>
    </row>
    <row r="71" spans="1:60" x14ac:dyDescent="0.2">
      <c r="A71" s="3"/>
      <c r="B71" s="4"/>
      <c r="C71" s="258"/>
      <c r="D71" s="6"/>
      <c r="E71" s="3"/>
      <c r="F71" s="3"/>
      <c r="G71" s="3"/>
      <c r="H71" s="3"/>
      <c r="I71" s="3"/>
      <c r="J71" s="3"/>
      <c r="K71" s="3"/>
      <c r="L71" s="3"/>
      <c r="M71" s="3"/>
      <c r="N71" s="3"/>
      <c r="O71" s="3"/>
      <c r="P71" s="3"/>
      <c r="Q71" s="3"/>
      <c r="R71" s="3"/>
      <c r="S71" s="3"/>
      <c r="T71" s="3"/>
      <c r="U71" s="3"/>
      <c r="V71" s="3"/>
      <c r="W71" s="3"/>
      <c r="X71" s="3"/>
    </row>
    <row r="72" spans="1:60" x14ac:dyDescent="0.2">
      <c r="A72" s="217" t="s">
        <v>381</v>
      </c>
      <c r="B72" s="217"/>
      <c r="C72" s="260"/>
      <c r="D72" s="6"/>
      <c r="E72" s="3"/>
      <c r="F72" s="3"/>
      <c r="G72" s="3"/>
      <c r="H72" s="3"/>
      <c r="I72" s="3"/>
      <c r="J72" s="3"/>
      <c r="K72" s="3"/>
      <c r="L72" s="3"/>
      <c r="M72" s="3"/>
      <c r="N72" s="3"/>
      <c r="O72" s="3"/>
      <c r="P72" s="3"/>
      <c r="Q72" s="3"/>
      <c r="R72" s="3"/>
      <c r="S72" s="3"/>
      <c r="T72" s="3"/>
      <c r="U72" s="3"/>
      <c r="V72" s="3"/>
      <c r="W72" s="3"/>
      <c r="X72" s="3"/>
    </row>
    <row r="73" spans="1:60" x14ac:dyDescent="0.2">
      <c r="A73" s="218"/>
      <c r="B73" s="219"/>
      <c r="C73" s="261"/>
      <c r="D73" s="219"/>
      <c r="E73" s="219"/>
      <c r="F73" s="219"/>
      <c r="G73" s="220"/>
      <c r="H73" s="3"/>
      <c r="I73" s="3"/>
      <c r="J73" s="3"/>
      <c r="K73" s="3"/>
      <c r="L73" s="3"/>
      <c r="M73" s="3"/>
      <c r="N73" s="3"/>
      <c r="O73" s="3"/>
      <c r="P73" s="3"/>
      <c r="Q73" s="3"/>
      <c r="R73" s="3"/>
      <c r="S73" s="3"/>
      <c r="T73" s="3"/>
      <c r="U73" s="3"/>
      <c r="V73" s="3"/>
      <c r="W73" s="3"/>
      <c r="X73" s="3"/>
      <c r="AG73" t="s">
        <v>382</v>
      </c>
    </row>
    <row r="74" spans="1:60" x14ac:dyDescent="0.2">
      <c r="A74" s="221"/>
      <c r="B74" s="222"/>
      <c r="C74" s="262"/>
      <c r="D74" s="222"/>
      <c r="E74" s="222"/>
      <c r="F74" s="222"/>
      <c r="G74" s="223"/>
      <c r="H74" s="3"/>
      <c r="I74" s="3"/>
      <c r="J74" s="3"/>
      <c r="K74" s="3"/>
      <c r="L74" s="3"/>
      <c r="M74" s="3"/>
      <c r="N74" s="3"/>
      <c r="O74" s="3"/>
      <c r="P74" s="3"/>
      <c r="Q74" s="3"/>
      <c r="R74" s="3"/>
      <c r="S74" s="3"/>
      <c r="T74" s="3"/>
      <c r="U74" s="3"/>
      <c r="V74" s="3"/>
      <c r="W74" s="3"/>
      <c r="X74" s="3"/>
    </row>
    <row r="75" spans="1:60" x14ac:dyDescent="0.2">
      <c r="A75" s="221"/>
      <c r="B75" s="222"/>
      <c r="C75" s="262"/>
      <c r="D75" s="222"/>
      <c r="E75" s="222"/>
      <c r="F75" s="222"/>
      <c r="G75" s="223"/>
      <c r="H75" s="3"/>
      <c r="I75" s="3"/>
      <c r="J75" s="3"/>
      <c r="K75" s="3"/>
      <c r="L75" s="3"/>
      <c r="M75" s="3"/>
      <c r="N75" s="3"/>
      <c r="O75" s="3"/>
      <c r="P75" s="3"/>
      <c r="Q75" s="3"/>
      <c r="R75" s="3"/>
      <c r="S75" s="3"/>
      <c r="T75" s="3"/>
      <c r="U75" s="3"/>
      <c r="V75" s="3"/>
      <c r="W75" s="3"/>
      <c r="X75" s="3"/>
    </row>
    <row r="76" spans="1:60" x14ac:dyDescent="0.2">
      <c r="A76" s="221"/>
      <c r="B76" s="222"/>
      <c r="C76" s="262"/>
      <c r="D76" s="222"/>
      <c r="E76" s="222"/>
      <c r="F76" s="222"/>
      <c r="G76" s="223"/>
      <c r="H76" s="3"/>
      <c r="I76" s="3"/>
      <c r="J76" s="3"/>
      <c r="K76" s="3"/>
      <c r="L76" s="3"/>
      <c r="M76" s="3"/>
      <c r="N76" s="3"/>
      <c r="O76" s="3"/>
      <c r="P76" s="3"/>
      <c r="Q76" s="3"/>
      <c r="R76" s="3"/>
      <c r="S76" s="3"/>
      <c r="T76" s="3"/>
      <c r="U76" s="3"/>
      <c r="V76" s="3"/>
      <c r="W76" s="3"/>
      <c r="X76" s="3"/>
    </row>
    <row r="77" spans="1:60" x14ac:dyDescent="0.2">
      <c r="A77" s="224"/>
      <c r="B77" s="225"/>
      <c r="C77" s="263"/>
      <c r="D77" s="225"/>
      <c r="E77" s="225"/>
      <c r="F77" s="225"/>
      <c r="G77" s="226"/>
      <c r="H77" s="3"/>
      <c r="I77" s="3"/>
      <c r="J77" s="3"/>
      <c r="K77" s="3"/>
      <c r="L77" s="3"/>
      <c r="M77" s="3"/>
      <c r="N77" s="3"/>
      <c r="O77" s="3"/>
      <c r="P77" s="3"/>
      <c r="Q77" s="3"/>
      <c r="R77" s="3"/>
      <c r="S77" s="3"/>
      <c r="T77" s="3"/>
      <c r="U77" s="3"/>
      <c r="V77" s="3"/>
      <c r="W77" s="3"/>
      <c r="X77" s="3"/>
    </row>
    <row r="78" spans="1:60" x14ac:dyDescent="0.2">
      <c r="A78" s="3"/>
      <c r="B78" s="4"/>
      <c r="C78" s="258"/>
      <c r="D78" s="6"/>
      <c r="E78" s="3"/>
      <c r="F78" s="3"/>
      <c r="G78" s="3"/>
      <c r="H78" s="3"/>
      <c r="I78" s="3"/>
      <c r="J78" s="3"/>
      <c r="K78" s="3"/>
      <c r="L78" s="3"/>
      <c r="M78" s="3"/>
      <c r="N78" s="3"/>
      <c r="O78" s="3"/>
      <c r="P78" s="3"/>
      <c r="Q78" s="3"/>
      <c r="R78" s="3"/>
      <c r="S78" s="3"/>
      <c r="T78" s="3"/>
      <c r="U78" s="3"/>
      <c r="V78" s="3"/>
      <c r="W78" s="3"/>
      <c r="X78" s="3"/>
    </row>
    <row r="79" spans="1:60" x14ac:dyDescent="0.2">
      <c r="C79" s="264"/>
      <c r="D79" s="10"/>
      <c r="AG79" t="s">
        <v>383</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72:C72"/>
    <mergeCell ref="A73:G7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303D-E4D3-4268-9159-911A824B4DA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71</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22.5" outlineLevel="1" x14ac:dyDescent="0.2">
      <c r="A9" s="247">
        <v>1</v>
      </c>
      <c r="B9" s="248" t="s">
        <v>1570</v>
      </c>
      <c r="C9" s="255" t="s">
        <v>1571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SUMIF(AG11:AG20,"&lt;&gt;NOR",G11:G20)</f>
        <v>0</v>
      </c>
      <c r="H10" s="233"/>
      <c r="I10" s="233">
        <f>SUM(I11:I20)</f>
        <v>0</v>
      </c>
      <c r="J10" s="233"/>
      <c r="K10" s="233">
        <f>SUM(K11:K20)</f>
        <v>0</v>
      </c>
      <c r="L10" s="233"/>
      <c r="M10" s="233">
        <f>SUM(M11:M20)</f>
        <v>0</v>
      </c>
      <c r="N10" s="232"/>
      <c r="O10" s="232">
        <f>SUM(O11:O20)</f>
        <v>0.04</v>
      </c>
      <c r="P10" s="232"/>
      <c r="Q10" s="232">
        <f>SUM(Q11:Q20)</f>
        <v>0</v>
      </c>
      <c r="R10" s="233"/>
      <c r="S10" s="233"/>
      <c r="T10" s="233"/>
      <c r="U10" s="233"/>
      <c r="V10" s="233">
        <f>SUM(V11:V20)</f>
        <v>0</v>
      </c>
      <c r="W10" s="233"/>
      <c r="X10" s="233"/>
      <c r="AG10" t="s">
        <v>275</v>
      </c>
    </row>
    <row r="11" spans="1:60" outlineLevel="1" x14ac:dyDescent="0.2">
      <c r="A11" s="247">
        <v>2</v>
      </c>
      <c r="B11" s="248" t="s">
        <v>1572</v>
      </c>
      <c r="C11" s="255" t="s">
        <v>399</v>
      </c>
      <c r="D11" s="249" t="s">
        <v>345</v>
      </c>
      <c r="E11" s="250">
        <v>50</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1573</v>
      </c>
      <c r="C12" s="255" t="s">
        <v>401</v>
      </c>
      <c r="D12" s="249" t="s">
        <v>386</v>
      </c>
      <c r="E12" s="250">
        <v>9</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47">
        <v>4</v>
      </c>
      <c r="B13" s="248" t="s">
        <v>1574</v>
      </c>
      <c r="C13" s="255" t="s">
        <v>421</v>
      </c>
      <c r="D13" s="249" t="s">
        <v>345</v>
      </c>
      <c r="E13" s="250">
        <v>33</v>
      </c>
      <c r="F13" s="251"/>
      <c r="G13" s="252">
        <f>ROUND(E13*F13,2)</f>
        <v>0</v>
      </c>
      <c r="H13" s="231"/>
      <c r="I13" s="230">
        <f>ROUND(E13*H13,2)</f>
        <v>0</v>
      </c>
      <c r="J13" s="231"/>
      <c r="K13" s="230">
        <f>ROUND(E13*J13,2)</f>
        <v>0</v>
      </c>
      <c r="L13" s="230">
        <v>21</v>
      </c>
      <c r="M13" s="230">
        <f>G13*(1+L13/100)</f>
        <v>0</v>
      </c>
      <c r="N13" s="229">
        <v>8.9999999999999998E-4</v>
      </c>
      <c r="O13" s="229">
        <f>ROUND(E13*N13,2)</f>
        <v>0.03</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47">
        <v>5</v>
      </c>
      <c r="B14" s="248" t="s">
        <v>1575</v>
      </c>
      <c r="C14" s="255" t="s">
        <v>403</v>
      </c>
      <c r="D14" s="249" t="s">
        <v>345</v>
      </c>
      <c r="E14" s="250">
        <v>17</v>
      </c>
      <c r="F14" s="251"/>
      <c r="G14" s="252">
        <f>ROUND(E14*F14,2)</f>
        <v>0</v>
      </c>
      <c r="H14" s="231"/>
      <c r="I14" s="230">
        <f>ROUND(E14*H14,2)</f>
        <v>0</v>
      </c>
      <c r="J14" s="231"/>
      <c r="K14" s="230">
        <f>ROUND(E14*J14,2)</f>
        <v>0</v>
      </c>
      <c r="L14" s="230">
        <v>21</v>
      </c>
      <c r="M14" s="230">
        <f>G14*(1+L14/100)</f>
        <v>0</v>
      </c>
      <c r="N14" s="229">
        <v>8.0000000000000004E-4</v>
      </c>
      <c r="O14" s="229">
        <f>ROUND(E14*N14,2)</f>
        <v>0.01</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6</v>
      </c>
      <c r="B15" s="248" t="s">
        <v>1576</v>
      </c>
      <c r="C15" s="255" t="s">
        <v>1577</v>
      </c>
      <c r="D15" s="249" t="s">
        <v>386</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7</v>
      </c>
      <c r="B16" s="248" t="s">
        <v>1578</v>
      </c>
      <c r="C16" s="255" t="s">
        <v>462</v>
      </c>
      <c r="D16" s="249" t="s">
        <v>386</v>
      </c>
      <c r="E16" s="250">
        <v>3</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8</v>
      </c>
      <c r="B17" s="248" t="s">
        <v>1579</v>
      </c>
      <c r="C17" s="255" t="s">
        <v>1580</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820</v>
      </c>
      <c r="U17" s="230">
        <v>0</v>
      </c>
      <c r="V17" s="230">
        <f>ROUND(E17*U17,2)</f>
        <v>0</v>
      </c>
      <c r="W17" s="230"/>
      <c r="X17" s="230" t="s">
        <v>281</v>
      </c>
      <c r="Y17" s="210"/>
      <c r="Z17" s="210"/>
      <c r="AA17" s="210"/>
      <c r="AB17" s="210"/>
      <c r="AC17" s="210"/>
      <c r="AD17" s="210"/>
      <c r="AE17" s="210"/>
      <c r="AF17" s="210"/>
      <c r="AG17" s="210" t="s">
        <v>637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9</v>
      </c>
      <c r="B18" s="248" t="s">
        <v>1581</v>
      </c>
      <c r="C18" s="255" t="s">
        <v>452</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1582</v>
      </c>
      <c r="C19" s="255" t="s">
        <v>1583</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11</v>
      </c>
      <c r="B20" s="248" t="s">
        <v>1584</v>
      </c>
      <c r="C20" s="255" t="s">
        <v>1585</v>
      </c>
      <c r="D20" s="249" t="s">
        <v>386</v>
      </c>
      <c r="E20" s="250">
        <v>2</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440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34" t="s">
        <v>274</v>
      </c>
      <c r="B21" s="235" t="s">
        <v>232</v>
      </c>
      <c r="C21" s="254" t="s">
        <v>233</v>
      </c>
      <c r="D21" s="236"/>
      <c r="E21" s="237"/>
      <c r="F21" s="238"/>
      <c r="G21" s="239">
        <f>SUMIF(AG22:AG32,"&lt;&gt;NOR",G22:G32)</f>
        <v>0</v>
      </c>
      <c r="H21" s="233"/>
      <c r="I21" s="233">
        <f>SUM(I22:I32)</f>
        <v>0</v>
      </c>
      <c r="J21" s="233"/>
      <c r="K21" s="233">
        <f>SUM(K22:K32)</f>
        <v>0</v>
      </c>
      <c r="L21" s="233"/>
      <c r="M21" s="233">
        <f>SUM(M22:M32)</f>
        <v>0</v>
      </c>
      <c r="N21" s="232"/>
      <c r="O21" s="232">
        <f>SUM(O22:O32)</f>
        <v>0.36000000000000004</v>
      </c>
      <c r="P21" s="232"/>
      <c r="Q21" s="232">
        <f>SUM(Q22:Q32)</f>
        <v>0</v>
      </c>
      <c r="R21" s="233"/>
      <c r="S21" s="233"/>
      <c r="T21" s="233"/>
      <c r="U21" s="233"/>
      <c r="V21" s="233">
        <f>SUM(V22:V32)</f>
        <v>33.860000000000007</v>
      </c>
      <c r="W21" s="233"/>
      <c r="X21" s="233"/>
      <c r="AG21" t="s">
        <v>275</v>
      </c>
    </row>
    <row r="22" spans="1:60" outlineLevel="1" x14ac:dyDescent="0.2">
      <c r="A22" s="247">
        <v>12</v>
      </c>
      <c r="B22" s="248" t="s">
        <v>1586</v>
      </c>
      <c r="C22" s="255" t="s">
        <v>926</v>
      </c>
      <c r="D22" s="249" t="s">
        <v>345</v>
      </c>
      <c r="E22" s="250">
        <v>15</v>
      </c>
      <c r="F22" s="251"/>
      <c r="G22" s="252">
        <f>ROUND(E22*F22,2)</f>
        <v>0</v>
      </c>
      <c r="H22" s="231"/>
      <c r="I22" s="230">
        <f>ROUND(E22*H22,2)</f>
        <v>0</v>
      </c>
      <c r="J22" s="231"/>
      <c r="K22" s="230">
        <f>ROUND(E22*J22,2)</f>
        <v>0</v>
      </c>
      <c r="L22" s="230">
        <v>21</v>
      </c>
      <c r="M22" s="230">
        <f>G22*(1+L22/100)</f>
        <v>0</v>
      </c>
      <c r="N22" s="229">
        <v>6.8500000000000002E-3</v>
      </c>
      <c r="O22" s="229">
        <f>ROUND(E22*N22,2)</f>
        <v>0.1</v>
      </c>
      <c r="P22" s="229">
        <v>0</v>
      </c>
      <c r="Q22" s="229">
        <f>ROUND(E22*P22,2)</f>
        <v>0</v>
      </c>
      <c r="R22" s="230"/>
      <c r="S22" s="230" t="s">
        <v>279</v>
      </c>
      <c r="T22" s="230" t="s">
        <v>280</v>
      </c>
      <c r="U22" s="230">
        <v>0.64800000000000002</v>
      </c>
      <c r="V22" s="230">
        <f>ROUND(E22*U22,2)</f>
        <v>9.7200000000000006</v>
      </c>
      <c r="W22" s="230"/>
      <c r="X22" s="230" t="s">
        <v>281</v>
      </c>
      <c r="Y22" s="210"/>
      <c r="Z22" s="210"/>
      <c r="AA22" s="210"/>
      <c r="AB22" s="210"/>
      <c r="AC22" s="210"/>
      <c r="AD22" s="210"/>
      <c r="AE22" s="210"/>
      <c r="AF22" s="210"/>
      <c r="AG22" s="210" t="s">
        <v>637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13</v>
      </c>
      <c r="B23" s="248" t="s">
        <v>1587</v>
      </c>
      <c r="C23" s="255" t="s">
        <v>1588</v>
      </c>
      <c r="D23" s="249" t="s">
        <v>345</v>
      </c>
      <c r="E23" s="250">
        <v>1</v>
      </c>
      <c r="F23" s="251"/>
      <c r="G23" s="252">
        <f>ROUND(E23*F23,2)</f>
        <v>0</v>
      </c>
      <c r="H23" s="231"/>
      <c r="I23" s="230">
        <f>ROUND(E23*H23,2)</f>
        <v>0</v>
      </c>
      <c r="J23" s="231"/>
      <c r="K23" s="230">
        <f>ROUND(E23*J23,2)</f>
        <v>0</v>
      </c>
      <c r="L23" s="230">
        <v>21</v>
      </c>
      <c r="M23" s="230">
        <f>G23*(1+L23/100)</f>
        <v>0</v>
      </c>
      <c r="N23" s="229">
        <v>6.3299999999999997E-3</v>
      </c>
      <c r="O23" s="229">
        <f>ROUND(E23*N23,2)</f>
        <v>0.01</v>
      </c>
      <c r="P23" s="229">
        <v>0</v>
      </c>
      <c r="Q23" s="229">
        <f>ROUND(E23*P23,2)</f>
        <v>0</v>
      </c>
      <c r="R23" s="230"/>
      <c r="S23" s="230" t="s">
        <v>397</v>
      </c>
      <c r="T23" s="230" t="s">
        <v>280</v>
      </c>
      <c r="U23" s="230">
        <v>0.59599999999999997</v>
      </c>
      <c r="V23" s="230">
        <f>ROUND(E23*U23,2)</f>
        <v>0.6</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14</v>
      </c>
      <c r="B24" s="248" t="s">
        <v>1457</v>
      </c>
      <c r="C24" s="255" t="s">
        <v>1458</v>
      </c>
      <c r="D24" s="249" t="s">
        <v>345</v>
      </c>
      <c r="E24" s="250">
        <v>30</v>
      </c>
      <c r="F24" s="251"/>
      <c r="G24" s="252">
        <f>ROUND(E24*F24,2)</f>
        <v>0</v>
      </c>
      <c r="H24" s="231"/>
      <c r="I24" s="230">
        <f>ROUND(E24*H24,2)</f>
        <v>0</v>
      </c>
      <c r="J24" s="231"/>
      <c r="K24" s="230">
        <f>ROUND(E24*J24,2)</f>
        <v>0</v>
      </c>
      <c r="L24" s="230">
        <v>21</v>
      </c>
      <c r="M24" s="230">
        <f>G24*(1+L24/100)</f>
        <v>0</v>
      </c>
      <c r="N24" s="229">
        <v>7.6E-3</v>
      </c>
      <c r="O24" s="229">
        <f>ROUND(E24*N24,2)</f>
        <v>0.23</v>
      </c>
      <c r="P24" s="229">
        <v>0</v>
      </c>
      <c r="Q24" s="229">
        <f>ROUND(E24*P24,2)</f>
        <v>0</v>
      </c>
      <c r="R24" s="230"/>
      <c r="S24" s="230" t="s">
        <v>279</v>
      </c>
      <c r="T24" s="230" t="s">
        <v>280</v>
      </c>
      <c r="U24" s="230">
        <v>0.748</v>
      </c>
      <c r="V24" s="230">
        <f>ROUND(E24*U24,2)</f>
        <v>22.44</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15</v>
      </c>
      <c r="B25" s="248" t="s">
        <v>1589</v>
      </c>
      <c r="C25" s="255" t="s">
        <v>1590</v>
      </c>
      <c r="D25" s="249" t="s">
        <v>386</v>
      </c>
      <c r="E25" s="250">
        <v>2</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0.13100000000000001</v>
      </c>
      <c r="V25" s="230">
        <f>ROUND(E25*U25,2)</f>
        <v>0.26</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16</v>
      </c>
      <c r="B26" s="248" t="s">
        <v>1591</v>
      </c>
      <c r="C26" s="255" t="s">
        <v>1592</v>
      </c>
      <c r="D26" s="249" t="s">
        <v>386</v>
      </c>
      <c r="E26" s="250">
        <v>4</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0.14099999999999999</v>
      </c>
      <c r="V26" s="230">
        <f>ROUND(E26*U26,2)</f>
        <v>0.56000000000000005</v>
      </c>
      <c r="W26" s="230"/>
      <c r="X26" s="230" t="s">
        <v>281</v>
      </c>
      <c r="Y26" s="210"/>
      <c r="Z26" s="210"/>
      <c r="AA26" s="210"/>
      <c r="AB26" s="210"/>
      <c r="AC26" s="210"/>
      <c r="AD26" s="210"/>
      <c r="AE26" s="210"/>
      <c r="AF26" s="210"/>
      <c r="AG26" s="210" t="s">
        <v>637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17</v>
      </c>
      <c r="B27" s="248" t="s">
        <v>1461</v>
      </c>
      <c r="C27" s="255" t="s">
        <v>1462</v>
      </c>
      <c r="D27" s="249" t="s">
        <v>386</v>
      </c>
      <c r="E27" s="250">
        <v>2</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0.14099999999999999</v>
      </c>
      <c r="V27" s="230">
        <f>ROUND(E27*U27,2)</f>
        <v>0.28000000000000003</v>
      </c>
      <c r="W27" s="230"/>
      <c r="X27" s="230" t="s">
        <v>281</v>
      </c>
      <c r="Y27" s="210"/>
      <c r="Z27" s="210"/>
      <c r="AA27" s="210"/>
      <c r="AB27" s="210"/>
      <c r="AC27" s="210"/>
      <c r="AD27" s="210"/>
      <c r="AE27" s="210"/>
      <c r="AF27" s="210"/>
      <c r="AG27" s="210" t="s">
        <v>637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18</v>
      </c>
      <c r="B28" s="248" t="s">
        <v>1537</v>
      </c>
      <c r="C28" s="255" t="s">
        <v>1460</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637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19</v>
      </c>
      <c r="B29" s="248" t="s">
        <v>1593</v>
      </c>
      <c r="C29" s="255" t="s">
        <v>1594</v>
      </c>
      <c r="D29" s="249" t="s">
        <v>386</v>
      </c>
      <c r="E29" s="250">
        <v>2</v>
      </c>
      <c r="F29" s="251"/>
      <c r="G29" s="252">
        <f>ROUND(E29*F29,2)</f>
        <v>0</v>
      </c>
      <c r="H29" s="231"/>
      <c r="I29" s="230">
        <f>ROUND(E29*H29,2)</f>
        <v>0</v>
      </c>
      <c r="J29" s="231"/>
      <c r="K29" s="230">
        <f>ROUND(E29*J29,2)</f>
        <v>0</v>
      </c>
      <c r="L29" s="230">
        <v>21</v>
      </c>
      <c r="M29" s="230">
        <f>G29*(1+L29/100)</f>
        <v>0</v>
      </c>
      <c r="N29" s="229">
        <v>1.65E-3</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440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20</v>
      </c>
      <c r="B30" s="248" t="s">
        <v>1595</v>
      </c>
      <c r="C30" s="255" t="s">
        <v>1596</v>
      </c>
      <c r="D30" s="249" t="s">
        <v>386</v>
      </c>
      <c r="E30" s="250">
        <v>4</v>
      </c>
      <c r="F30" s="251"/>
      <c r="G30" s="252">
        <f>ROUND(E30*F30,2)</f>
        <v>0</v>
      </c>
      <c r="H30" s="231"/>
      <c r="I30" s="230">
        <f>ROUND(E30*H30,2)</f>
        <v>0</v>
      </c>
      <c r="J30" s="231"/>
      <c r="K30" s="230">
        <f>ROUND(E30*J30,2)</f>
        <v>0</v>
      </c>
      <c r="L30" s="230">
        <v>21</v>
      </c>
      <c r="M30" s="230">
        <f>G30*(1+L30/100)</f>
        <v>0</v>
      </c>
      <c r="N30" s="229">
        <v>1.8699999999999999E-3</v>
      </c>
      <c r="O30" s="229">
        <f>ROUND(E30*N30,2)</f>
        <v>0.01</v>
      </c>
      <c r="P30" s="229">
        <v>0</v>
      </c>
      <c r="Q30" s="229">
        <f>ROUND(E30*P30,2)</f>
        <v>0</v>
      </c>
      <c r="R30" s="230"/>
      <c r="S30" s="230" t="s">
        <v>279</v>
      </c>
      <c r="T30" s="230" t="s">
        <v>280</v>
      </c>
      <c r="U30" s="230">
        <v>0</v>
      </c>
      <c r="V30" s="230">
        <f>ROUND(E30*U30,2)</f>
        <v>0</v>
      </c>
      <c r="W30" s="230"/>
      <c r="X30" s="230" t="s">
        <v>387</v>
      </c>
      <c r="Y30" s="210"/>
      <c r="Z30" s="210"/>
      <c r="AA30" s="210"/>
      <c r="AB30" s="210"/>
      <c r="AC30" s="210"/>
      <c r="AD30" s="210"/>
      <c r="AE30" s="210"/>
      <c r="AF30" s="210"/>
      <c r="AG30" s="210" t="s">
        <v>440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21</v>
      </c>
      <c r="B31" s="248" t="s">
        <v>1463</v>
      </c>
      <c r="C31" s="255" t="s">
        <v>1464</v>
      </c>
      <c r="D31" s="249" t="s">
        <v>386</v>
      </c>
      <c r="E31" s="250">
        <v>2</v>
      </c>
      <c r="F31" s="251"/>
      <c r="G31" s="252">
        <f>ROUND(E31*F31,2)</f>
        <v>0</v>
      </c>
      <c r="H31" s="231"/>
      <c r="I31" s="230">
        <f>ROUND(E31*H31,2)</f>
        <v>0</v>
      </c>
      <c r="J31" s="231"/>
      <c r="K31" s="230">
        <f>ROUND(E31*J31,2)</f>
        <v>0</v>
      </c>
      <c r="L31" s="230">
        <v>21</v>
      </c>
      <c r="M31" s="230">
        <f>G31*(1+L31/100)</f>
        <v>0</v>
      </c>
      <c r="N31" s="229">
        <v>2.5200000000000001E-3</v>
      </c>
      <c r="O31" s="229">
        <f>ROUND(E31*N31,2)</f>
        <v>0.01</v>
      </c>
      <c r="P31" s="229">
        <v>0</v>
      </c>
      <c r="Q31" s="229">
        <f>ROUND(E31*P31,2)</f>
        <v>0</v>
      </c>
      <c r="R31" s="230"/>
      <c r="S31" s="230" t="s">
        <v>279</v>
      </c>
      <c r="T31" s="230" t="s">
        <v>280</v>
      </c>
      <c r="U31" s="230">
        <v>0</v>
      </c>
      <c r="V31" s="230">
        <f>ROUND(E31*U31,2)</f>
        <v>0</v>
      </c>
      <c r="W31" s="230"/>
      <c r="X31" s="230" t="s">
        <v>387</v>
      </c>
      <c r="Y31" s="210"/>
      <c r="Z31" s="210"/>
      <c r="AA31" s="210"/>
      <c r="AB31" s="210"/>
      <c r="AC31" s="210"/>
      <c r="AD31" s="210"/>
      <c r="AE31" s="210"/>
      <c r="AF31" s="210"/>
      <c r="AG31" s="210" t="s">
        <v>440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7">
        <v>22</v>
      </c>
      <c r="B32" s="248" t="s">
        <v>1538</v>
      </c>
      <c r="C32" s="255" t="s">
        <v>700</v>
      </c>
      <c r="D32" s="249" t="s">
        <v>345</v>
      </c>
      <c r="E32" s="250">
        <v>45</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440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234</v>
      </c>
      <c r="C33" s="254" t="s">
        <v>235</v>
      </c>
      <c r="D33" s="236"/>
      <c r="E33" s="237"/>
      <c r="F33" s="238"/>
      <c r="G33" s="239">
        <f>SUMIF(AG34:AG54,"&lt;&gt;NOR",G34:G54)</f>
        <v>0</v>
      </c>
      <c r="H33" s="233"/>
      <c r="I33" s="233">
        <f>SUM(I34:I54)</f>
        <v>0</v>
      </c>
      <c r="J33" s="233"/>
      <c r="K33" s="233">
        <f>SUM(K34:K54)</f>
        <v>0</v>
      </c>
      <c r="L33" s="233"/>
      <c r="M33" s="233">
        <f>SUM(M34:M54)</f>
        <v>0</v>
      </c>
      <c r="N33" s="232"/>
      <c r="O33" s="232">
        <f>SUM(O34:O54)</f>
        <v>0.04</v>
      </c>
      <c r="P33" s="232"/>
      <c r="Q33" s="232">
        <f>SUM(Q34:Q54)</f>
        <v>0</v>
      </c>
      <c r="R33" s="233"/>
      <c r="S33" s="233"/>
      <c r="T33" s="233"/>
      <c r="U33" s="233"/>
      <c r="V33" s="233">
        <f>SUM(V34:V54)</f>
        <v>5.2</v>
      </c>
      <c r="W33" s="233"/>
      <c r="X33" s="233"/>
      <c r="AG33" t="s">
        <v>275</v>
      </c>
    </row>
    <row r="34" spans="1:60" outlineLevel="1" x14ac:dyDescent="0.2">
      <c r="A34" s="247">
        <v>23</v>
      </c>
      <c r="B34" s="248" t="s">
        <v>1597</v>
      </c>
      <c r="C34" s="255" t="s">
        <v>1467</v>
      </c>
      <c r="D34" s="249" t="s">
        <v>386</v>
      </c>
      <c r="E34" s="250">
        <v>8</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24</v>
      </c>
      <c r="B35" s="248" t="s">
        <v>1598</v>
      </c>
      <c r="C35" s="255" t="s">
        <v>1469</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820</v>
      </c>
      <c r="U35" s="230">
        <v>0</v>
      </c>
      <c r="V35" s="230">
        <f>ROUND(E35*U35,2)</f>
        <v>0</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25</v>
      </c>
      <c r="B36" s="248" t="s">
        <v>1599</v>
      </c>
      <c r="C36" s="255" t="s">
        <v>1471</v>
      </c>
      <c r="D36" s="249" t="s">
        <v>386</v>
      </c>
      <c r="E36" s="250">
        <v>6</v>
      </c>
      <c r="F36" s="251"/>
      <c r="G36" s="252">
        <f>ROUND(E36*F36,2)</f>
        <v>0</v>
      </c>
      <c r="H36" s="231"/>
      <c r="I36" s="230">
        <f>ROUND(E36*H36,2)</f>
        <v>0</v>
      </c>
      <c r="J36" s="231"/>
      <c r="K36" s="230">
        <f>ROUND(E36*J36,2)</f>
        <v>0</v>
      </c>
      <c r="L36" s="230">
        <v>21</v>
      </c>
      <c r="M36" s="230">
        <f>G36*(1+L36/100)</f>
        <v>0</v>
      </c>
      <c r="N36" s="229">
        <v>8.0000000000000004E-4</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440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26</v>
      </c>
      <c r="B37" s="248" t="s">
        <v>1600</v>
      </c>
      <c r="C37" s="255" t="s">
        <v>1601</v>
      </c>
      <c r="D37" s="249" t="s">
        <v>386</v>
      </c>
      <c r="E37" s="250">
        <v>2</v>
      </c>
      <c r="F37" s="251"/>
      <c r="G37" s="252">
        <f>ROUND(E37*F37,2)</f>
        <v>0</v>
      </c>
      <c r="H37" s="231"/>
      <c r="I37" s="230">
        <f>ROUND(E37*H37,2)</f>
        <v>0</v>
      </c>
      <c r="J37" s="231"/>
      <c r="K37" s="230">
        <f>ROUND(E37*J37,2)</f>
        <v>0</v>
      </c>
      <c r="L37" s="230">
        <v>21</v>
      </c>
      <c r="M37" s="230">
        <f>G37*(1+L37/100)</f>
        <v>0</v>
      </c>
      <c r="N37" s="229">
        <v>4.4999999999999997E-3</v>
      </c>
      <c r="O37" s="229">
        <f>ROUND(E37*N37,2)</f>
        <v>0.01</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440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27</v>
      </c>
      <c r="B38" s="248" t="s">
        <v>1602</v>
      </c>
      <c r="C38" s="255" t="s">
        <v>772</v>
      </c>
      <c r="D38" s="249" t="s">
        <v>386</v>
      </c>
      <c r="E38" s="250">
        <v>2</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440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7">
        <v>28</v>
      </c>
      <c r="B39" s="248" t="s">
        <v>1603</v>
      </c>
      <c r="C39" s="255" t="s">
        <v>758</v>
      </c>
      <c r="D39" s="249" t="s">
        <v>386</v>
      </c>
      <c r="E39" s="250">
        <v>2</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440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29</v>
      </c>
      <c r="B40" s="248" t="s">
        <v>1604</v>
      </c>
      <c r="C40" s="255" t="s">
        <v>1287</v>
      </c>
      <c r="D40" s="249" t="s">
        <v>386</v>
      </c>
      <c r="E40" s="250">
        <v>3</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440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30</v>
      </c>
      <c r="B41" s="248" t="s">
        <v>1605</v>
      </c>
      <c r="C41" s="255" t="s">
        <v>1429</v>
      </c>
      <c r="D41" s="249" t="s">
        <v>386</v>
      </c>
      <c r="E41" s="250">
        <v>1</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440</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31</v>
      </c>
      <c r="B42" s="248" t="s">
        <v>1606</v>
      </c>
      <c r="C42" s="255" t="s">
        <v>1285</v>
      </c>
      <c r="D42" s="249" t="s">
        <v>386</v>
      </c>
      <c r="E42" s="250">
        <v>1</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440</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32</v>
      </c>
      <c r="B43" s="248" t="s">
        <v>1607</v>
      </c>
      <c r="C43" s="255" t="s">
        <v>1608</v>
      </c>
      <c r="D43" s="249" t="s">
        <v>386</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440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33</v>
      </c>
      <c r="B44" s="248" t="s">
        <v>1609</v>
      </c>
      <c r="C44" s="255" t="s">
        <v>1289</v>
      </c>
      <c r="D44" s="249" t="s">
        <v>386</v>
      </c>
      <c r="E44" s="250">
        <v>6</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387</v>
      </c>
      <c r="Y44" s="210"/>
      <c r="Z44" s="210"/>
      <c r="AA44" s="210"/>
      <c r="AB44" s="210"/>
      <c r="AC44" s="210"/>
      <c r="AD44" s="210"/>
      <c r="AE44" s="210"/>
      <c r="AF44" s="210"/>
      <c r="AG44" s="210" t="s">
        <v>440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33.75" outlineLevel="1" x14ac:dyDescent="0.2">
      <c r="A45" s="247">
        <v>34</v>
      </c>
      <c r="B45" s="248" t="s">
        <v>1610</v>
      </c>
      <c r="C45" s="255" t="s">
        <v>1611</v>
      </c>
      <c r="D45" s="249" t="s">
        <v>386</v>
      </c>
      <c r="E45" s="250">
        <v>1</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387</v>
      </c>
      <c r="Y45" s="210"/>
      <c r="Z45" s="210"/>
      <c r="AA45" s="210"/>
      <c r="AB45" s="210"/>
      <c r="AC45" s="210"/>
      <c r="AD45" s="210"/>
      <c r="AE45" s="210"/>
      <c r="AF45" s="210"/>
      <c r="AG45" s="210" t="s">
        <v>440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7">
        <v>35</v>
      </c>
      <c r="B46" s="248" t="s">
        <v>1612</v>
      </c>
      <c r="C46" s="255" t="s">
        <v>1613</v>
      </c>
      <c r="D46" s="249" t="s">
        <v>386</v>
      </c>
      <c r="E46" s="250">
        <v>1</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281</v>
      </c>
      <c r="Y46" s="210"/>
      <c r="Z46" s="210"/>
      <c r="AA46" s="210"/>
      <c r="AB46" s="210"/>
      <c r="AC46" s="210"/>
      <c r="AD46" s="210"/>
      <c r="AE46" s="210"/>
      <c r="AF46" s="210"/>
      <c r="AG46" s="210" t="s">
        <v>637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7">
        <v>36</v>
      </c>
      <c r="B47" s="248" t="s">
        <v>1614</v>
      </c>
      <c r="C47" s="255" t="s">
        <v>1615</v>
      </c>
      <c r="D47" s="249" t="s">
        <v>386</v>
      </c>
      <c r="E47" s="250">
        <v>1</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387</v>
      </c>
      <c r="Y47" s="210"/>
      <c r="Z47" s="210"/>
      <c r="AA47" s="210"/>
      <c r="AB47" s="210"/>
      <c r="AC47" s="210"/>
      <c r="AD47" s="210"/>
      <c r="AE47" s="210"/>
      <c r="AF47" s="210"/>
      <c r="AG47" s="210" t="s">
        <v>440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37</v>
      </c>
      <c r="B48" s="248" t="s">
        <v>1616</v>
      </c>
      <c r="C48" s="255" t="s">
        <v>1617</v>
      </c>
      <c r="D48" s="249" t="s">
        <v>386</v>
      </c>
      <c r="E48" s="250">
        <v>1</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440</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38</v>
      </c>
      <c r="B49" s="248" t="s">
        <v>1618</v>
      </c>
      <c r="C49" s="255" t="s">
        <v>1619</v>
      </c>
      <c r="D49" s="249" t="s">
        <v>386</v>
      </c>
      <c r="E49" s="250">
        <v>1</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387</v>
      </c>
      <c r="Y49" s="210"/>
      <c r="Z49" s="210"/>
      <c r="AA49" s="210"/>
      <c r="AB49" s="210"/>
      <c r="AC49" s="210"/>
      <c r="AD49" s="210"/>
      <c r="AE49" s="210"/>
      <c r="AF49" s="210"/>
      <c r="AG49" s="210" t="s">
        <v>440</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39</v>
      </c>
      <c r="B50" s="248" t="s">
        <v>1620</v>
      </c>
      <c r="C50" s="255" t="s">
        <v>1621</v>
      </c>
      <c r="D50" s="249" t="s">
        <v>386</v>
      </c>
      <c r="E50" s="250">
        <v>1</v>
      </c>
      <c r="F50" s="251"/>
      <c r="G50" s="252">
        <f>ROUND(E50*F50,2)</f>
        <v>0</v>
      </c>
      <c r="H50" s="231"/>
      <c r="I50" s="230">
        <f>ROUND(E50*H50,2)</f>
        <v>0</v>
      </c>
      <c r="J50" s="231"/>
      <c r="K50" s="230">
        <f>ROUND(E50*J50,2)</f>
        <v>0</v>
      </c>
      <c r="L50" s="230">
        <v>21</v>
      </c>
      <c r="M50" s="230">
        <f>G50*(1+L50/100)</f>
        <v>0</v>
      </c>
      <c r="N50" s="229">
        <v>5.2500000000000003E-3</v>
      </c>
      <c r="O50" s="229">
        <f>ROUND(E50*N50,2)</f>
        <v>0.01</v>
      </c>
      <c r="P50" s="229">
        <v>0</v>
      </c>
      <c r="Q50" s="229">
        <f>ROUND(E50*P50,2)</f>
        <v>0</v>
      </c>
      <c r="R50" s="230"/>
      <c r="S50" s="230" t="s">
        <v>397</v>
      </c>
      <c r="T50" s="230" t="s">
        <v>280</v>
      </c>
      <c r="U50" s="230">
        <v>0.91</v>
      </c>
      <c r="V50" s="230">
        <f>ROUND(E50*U50,2)</f>
        <v>0.91</v>
      </c>
      <c r="W50" s="230"/>
      <c r="X50" s="230" t="s">
        <v>281</v>
      </c>
      <c r="Y50" s="210"/>
      <c r="Z50" s="210"/>
      <c r="AA50" s="210"/>
      <c r="AB50" s="210"/>
      <c r="AC50" s="210"/>
      <c r="AD50" s="210"/>
      <c r="AE50" s="210"/>
      <c r="AF50" s="210"/>
      <c r="AG50" s="210" t="s">
        <v>637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40</v>
      </c>
      <c r="B51" s="248" t="s">
        <v>1622</v>
      </c>
      <c r="C51" s="255" t="s">
        <v>1623</v>
      </c>
      <c r="D51" s="249" t="s">
        <v>386</v>
      </c>
      <c r="E51" s="250">
        <v>2</v>
      </c>
      <c r="F51" s="251"/>
      <c r="G51" s="252">
        <f>ROUND(E51*F51,2)</f>
        <v>0</v>
      </c>
      <c r="H51" s="231"/>
      <c r="I51" s="230">
        <f>ROUND(E51*H51,2)</f>
        <v>0</v>
      </c>
      <c r="J51" s="231"/>
      <c r="K51" s="230">
        <f>ROUND(E51*J51,2)</f>
        <v>0</v>
      </c>
      <c r="L51" s="230">
        <v>21</v>
      </c>
      <c r="M51" s="230">
        <f>G51*(1+L51/100)</f>
        <v>0</v>
      </c>
      <c r="N51" s="229">
        <v>5.7400000000000003E-3</v>
      </c>
      <c r="O51" s="229">
        <f>ROUND(E51*N51,2)</f>
        <v>0.01</v>
      </c>
      <c r="P51" s="229">
        <v>0</v>
      </c>
      <c r="Q51" s="229">
        <f>ROUND(E51*P51,2)</f>
        <v>0</v>
      </c>
      <c r="R51" s="230"/>
      <c r="S51" s="230" t="s">
        <v>279</v>
      </c>
      <c r="T51" s="230" t="s">
        <v>280</v>
      </c>
      <c r="U51" s="230">
        <v>1.04</v>
      </c>
      <c r="V51" s="230">
        <f>ROUND(E51*U51,2)</f>
        <v>2.08</v>
      </c>
      <c r="W51" s="230"/>
      <c r="X51" s="230" t="s">
        <v>281</v>
      </c>
      <c r="Y51" s="210"/>
      <c r="Z51" s="210"/>
      <c r="AA51" s="210"/>
      <c r="AB51" s="210"/>
      <c r="AC51" s="210"/>
      <c r="AD51" s="210"/>
      <c r="AE51" s="210"/>
      <c r="AF51" s="210"/>
      <c r="AG51" s="210" t="s">
        <v>637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41</v>
      </c>
      <c r="B52" s="248" t="s">
        <v>711</v>
      </c>
      <c r="C52" s="255" t="s">
        <v>712</v>
      </c>
      <c r="D52" s="249" t="s">
        <v>386</v>
      </c>
      <c r="E52" s="250">
        <v>1</v>
      </c>
      <c r="F52" s="251"/>
      <c r="G52" s="252">
        <f>ROUND(E52*F52,2)</f>
        <v>0</v>
      </c>
      <c r="H52" s="231"/>
      <c r="I52" s="230">
        <f>ROUND(E52*H52,2)</f>
        <v>0</v>
      </c>
      <c r="J52" s="231"/>
      <c r="K52" s="230">
        <f>ROUND(E52*J52,2)</f>
        <v>0</v>
      </c>
      <c r="L52" s="230">
        <v>21</v>
      </c>
      <c r="M52" s="230">
        <f>G52*(1+L52/100)</f>
        <v>0</v>
      </c>
      <c r="N52" s="229">
        <v>7.1000000000000004E-3</v>
      </c>
      <c r="O52" s="229">
        <f>ROUND(E52*N52,2)</f>
        <v>0.01</v>
      </c>
      <c r="P52" s="229">
        <v>0</v>
      </c>
      <c r="Q52" s="229">
        <f>ROUND(E52*P52,2)</f>
        <v>0</v>
      </c>
      <c r="R52" s="230"/>
      <c r="S52" s="230" t="s">
        <v>279</v>
      </c>
      <c r="T52" s="230" t="s">
        <v>280</v>
      </c>
      <c r="U52" s="230">
        <v>1.1439999999999999</v>
      </c>
      <c r="V52" s="230">
        <f>ROUND(E52*U52,2)</f>
        <v>1.1399999999999999</v>
      </c>
      <c r="W52" s="230"/>
      <c r="X52" s="230" t="s">
        <v>281</v>
      </c>
      <c r="Y52" s="210"/>
      <c r="Z52" s="210"/>
      <c r="AA52" s="210"/>
      <c r="AB52" s="210"/>
      <c r="AC52" s="210"/>
      <c r="AD52" s="210"/>
      <c r="AE52" s="210"/>
      <c r="AF52" s="210"/>
      <c r="AG52" s="210" t="s">
        <v>637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42</v>
      </c>
      <c r="B53" s="248" t="s">
        <v>735</v>
      </c>
      <c r="C53" s="255" t="s">
        <v>736</v>
      </c>
      <c r="D53" s="249" t="s">
        <v>386</v>
      </c>
      <c r="E53" s="250">
        <v>4</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0.16500000000000001</v>
      </c>
      <c r="V53" s="230">
        <f>ROUND(E53*U53,2)</f>
        <v>0.66</v>
      </c>
      <c r="W53" s="230"/>
      <c r="X53" s="230" t="s">
        <v>281</v>
      </c>
      <c r="Y53" s="210"/>
      <c r="Z53" s="210"/>
      <c r="AA53" s="210"/>
      <c r="AB53" s="210"/>
      <c r="AC53" s="210"/>
      <c r="AD53" s="210"/>
      <c r="AE53" s="210"/>
      <c r="AF53" s="210"/>
      <c r="AG53" s="210" t="s">
        <v>637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43</v>
      </c>
      <c r="B54" s="248" t="s">
        <v>733</v>
      </c>
      <c r="C54" s="255" t="s">
        <v>734</v>
      </c>
      <c r="D54" s="249" t="s">
        <v>386</v>
      </c>
      <c r="E54" s="250">
        <v>2</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0.20599999999999999</v>
      </c>
      <c r="V54" s="230">
        <f>ROUND(E54*U54,2)</f>
        <v>0.41</v>
      </c>
      <c r="W54" s="230"/>
      <c r="X54" s="230" t="s">
        <v>281</v>
      </c>
      <c r="Y54" s="210"/>
      <c r="Z54" s="210"/>
      <c r="AA54" s="210"/>
      <c r="AB54" s="210"/>
      <c r="AC54" s="210"/>
      <c r="AD54" s="210"/>
      <c r="AE54" s="210"/>
      <c r="AF54" s="210"/>
      <c r="AG54" s="210" t="s">
        <v>637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34" t="s">
        <v>274</v>
      </c>
      <c r="B55" s="235" t="s">
        <v>238</v>
      </c>
      <c r="C55" s="254" t="s">
        <v>239</v>
      </c>
      <c r="D55" s="236"/>
      <c r="E55" s="237"/>
      <c r="F55" s="238"/>
      <c r="G55" s="239">
        <f>SUMIF(AG56:AG57,"&lt;&gt;NOR",G56:G57)</f>
        <v>0</v>
      </c>
      <c r="H55" s="233"/>
      <c r="I55" s="233">
        <f>SUM(I56:I57)</f>
        <v>0</v>
      </c>
      <c r="J55" s="233"/>
      <c r="K55" s="233">
        <f>SUM(K56:K57)</f>
        <v>0</v>
      </c>
      <c r="L55" s="233"/>
      <c r="M55" s="233">
        <f>SUM(M56:M57)</f>
        <v>0</v>
      </c>
      <c r="N55" s="232"/>
      <c r="O55" s="232">
        <f>SUM(O56:O57)</f>
        <v>0</v>
      </c>
      <c r="P55" s="232"/>
      <c r="Q55" s="232">
        <f>SUM(Q56:Q57)</f>
        <v>0</v>
      </c>
      <c r="R55" s="233"/>
      <c r="S55" s="233"/>
      <c r="T55" s="233"/>
      <c r="U55" s="233"/>
      <c r="V55" s="233">
        <f>SUM(V56:V57)</f>
        <v>4.5</v>
      </c>
      <c r="W55" s="233"/>
      <c r="X55" s="233"/>
      <c r="AG55" t="s">
        <v>275</v>
      </c>
    </row>
    <row r="56" spans="1:60" outlineLevel="1" x14ac:dyDescent="0.2">
      <c r="A56" s="247">
        <v>44</v>
      </c>
      <c r="B56" s="248" t="s">
        <v>1624</v>
      </c>
      <c r="C56" s="255" t="s">
        <v>861</v>
      </c>
      <c r="D56" s="249" t="s">
        <v>345</v>
      </c>
      <c r="E56" s="250">
        <v>45</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637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45</v>
      </c>
      <c r="B57" s="248" t="s">
        <v>1625</v>
      </c>
      <c r="C57" s="255" t="s">
        <v>863</v>
      </c>
      <c r="D57" s="249" t="s">
        <v>345</v>
      </c>
      <c r="E57" s="250">
        <v>45</v>
      </c>
      <c r="F57" s="251"/>
      <c r="G57" s="252">
        <f>ROUND(E57*F57,2)</f>
        <v>0</v>
      </c>
      <c r="H57" s="231"/>
      <c r="I57" s="230">
        <f>ROUND(E57*H57,2)</f>
        <v>0</v>
      </c>
      <c r="J57" s="231"/>
      <c r="K57" s="230">
        <f>ROUND(E57*J57,2)</f>
        <v>0</v>
      </c>
      <c r="L57" s="230">
        <v>21</v>
      </c>
      <c r="M57" s="230">
        <f>G57*(1+L57/100)</f>
        <v>0</v>
      </c>
      <c r="N57" s="229">
        <v>9.0000000000000006E-5</v>
      </c>
      <c r="O57" s="229">
        <f>ROUND(E57*N57,2)</f>
        <v>0</v>
      </c>
      <c r="P57" s="229">
        <v>0</v>
      </c>
      <c r="Q57" s="229">
        <f>ROUND(E57*P57,2)</f>
        <v>0</v>
      </c>
      <c r="R57" s="230"/>
      <c r="S57" s="230" t="s">
        <v>279</v>
      </c>
      <c r="T57" s="230" t="s">
        <v>280</v>
      </c>
      <c r="U57" s="230">
        <v>0.1</v>
      </c>
      <c r="V57" s="230">
        <f>ROUND(E57*U57,2)</f>
        <v>4.5</v>
      </c>
      <c r="W57" s="230"/>
      <c r="X57" s="230" t="s">
        <v>281</v>
      </c>
      <c r="Y57" s="210"/>
      <c r="Z57" s="210"/>
      <c r="AA57" s="210"/>
      <c r="AB57" s="210"/>
      <c r="AC57" s="210"/>
      <c r="AD57" s="210"/>
      <c r="AE57" s="210"/>
      <c r="AF57" s="210"/>
      <c r="AG57" s="210" t="s">
        <v>637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x14ac:dyDescent="0.2">
      <c r="A58" s="234" t="s">
        <v>274</v>
      </c>
      <c r="B58" s="235" t="s">
        <v>247</v>
      </c>
      <c r="C58" s="254" t="s">
        <v>29</v>
      </c>
      <c r="D58" s="236"/>
      <c r="E58" s="237"/>
      <c r="F58" s="238"/>
      <c r="G58" s="239">
        <f>SUMIF(AG59:AG68,"&lt;&gt;NOR",G59:G68)</f>
        <v>0</v>
      </c>
      <c r="H58" s="233"/>
      <c r="I58" s="233">
        <f>SUM(I59:I68)</f>
        <v>0</v>
      </c>
      <c r="J58" s="233"/>
      <c r="K58" s="233">
        <f>SUM(K59:K68)</f>
        <v>0</v>
      </c>
      <c r="L58" s="233"/>
      <c r="M58" s="233">
        <f>SUM(M59:M68)</f>
        <v>0</v>
      </c>
      <c r="N58" s="232"/>
      <c r="O58" s="232">
        <f>SUM(O59:O68)</f>
        <v>0.02</v>
      </c>
      <c r="P58" s="232"/>
      <c r="Q58" s="232">
        <f>SUM(Q59:Q68)</f>
        <v>0</v>
      </c>
      <c r="R58" s="233"/>
      <c r="S58" s="233"/>
      <c r="T58" s="233"/>
      <c r="U58" s="233"/>
      <c r="V58" s="233">
        <f>SUM(V59:V68)</f>
        <v>1.65</v>
      </c>
      <c r="W58" s="233"/>
      <c r="X58" s="233"/>
      <c r="AG58" t="s">
        <v>275</v>
      </c>
    </row>
    <row r="59" spans="1:60" outlineLevel="1" x14ac:dyDescent="0.2">
      <c r="A59" s="247">
        <v>46</v>
      </c>
      <c r="B59" s="248" t="s">
        <v>1626</v>
      </c>
      <c r="C59" s="255" t="s">
        <v>1291</v>
      </c>
      <c r="D59" s="249" t="s">
        <v>304</v>
      </c>
      <c r="E59" s="250">
        <v>0.5</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637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47">
        <v>47</v>
      </c>
      <c r="B60" s="248" t="s">
        <v>1627</v>
      </c>
      <c r="C60" s="255" t="s">
        <v>1293</v>
      </c>
      <c r="D60" s="249" t="s">
        <v>386</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820</v>
      </c>
      <c r="U60" s="230">
        <v>0</v>
      </c>
      <c r="V60" s="230">
        <f>ROUND(E60*U60,2)</f>
        <v>0</v>
      </c>
      <c r="W60" s="230"/>
      <c r="X60" s="230" t="s">
        <v>281</v>
      </c>
      <c r="Y60" s="210"/>
      <c r="Z60" s="210"/>
      <c r="AA60" s="210"/>
      <c r="AB60" s="210"/>
      <c r="AC60" s="210"/>
      <c r="AD60" s="210"/>
      <c r="AE60" s="210"/>
      <c r="AF60" s="210"/>
      <c r="AG60" s="210" t="s">
        <v>637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48</v>
      </c>
      <c r="B61" s="248" t="s">
        <v>1628</v>
      </c>
      <c r="C61" s="255" t="s">
        <v>1295</v>
      </c>
      <c r="D61" s="249" t="s">
        <v>386</v>
      </c>
      <c r="E61" s="250">
        <v>1</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637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49</v>
      </c>
      <c r="B62" s="248" t="s">
        <v>1629</v>
      </c>
      <c r="C62" s="255" t="s">
        <v>867</v>
      </c>
      <c r="D62" s="249" t="s">
        <v>386</v>
      </c>
      <c r="E62" s="250">
        <v>1</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281</v>
      </c>
      <c r="Y62" s="210"/>
      <c r="Z62" s="210"/>
      <c r="AA62" s="210"/>
      <c r="AB62" s="210"/>
      <c r="AC62" s="210"/>
      <c r="AD62" s="210"/>
      <c r="AE62" s="210"/>
      <c r="AF62" s="210"/>
      <c r="AG62" s="210" t="s">
        <v>637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50</v>
      </c>
      <c r="B63" s="248" t="s">
        <v>1630</v>
      </c>
      <c r="C63" s="255" t="s">
        <v>1298</v>
      </c>
      <c r="D63" s="249" t="s">
        <v>386</v>
      </c>
      <c r="E63" s="250">
        <v>15</v>
      </c>
      <c r="F63" s="251"/>
      <c r="G63" s="252">
        <f>ROUND(E63*F63,2)</f>
        <v>0</v>
      </c>
      <c r="H63" s="231"/>
      <c r="I63" s="230">
        <f>ROUND(E63*H63,2)</f>
        <v>0</v>
      </c>
      <c r="J63" s="231"/>
      <c r="K63" s="230">
        <f>ROUND(E63*J63,2)</f>
        <v>0</v>
      </c>
      <c r="L63" s="230">
        <v>21</v>
      </c>
      <c r="M63" s="230">
        <f>G63*(1+L63/100)</f>
        <v>0</v>
      </c>
      <c r="N63" s="229">
        <v>1.1299999999999999E-3</v>
      </c>
      <c r="O63" s="229">
        <f>ROUND(E63*N63,2)</f>
        <v>0.02</v>
      </c>
      <c r="P63" s="229">
        <v>0</v>
      </c>
      <c r="Q63" s="229">
        <f>ROUND(E63*P63,2)</f>
        <v>0</v>
      </c>
      <c r="R63" s="230"/>
      <c r="S63" s="230" t="s">
        <v>279</v>
      </c>
      <c r="T63" s="230" t="s">
        <v>280</v>
      </c>
      <c r="U63" s="230">
        <v>0.11</v>
      </c>
      <c r="V63" s="230">
        <f>ROUND(E63*U63,2)</f>
        <v>1.65</v>
      </c>
      <c r="W63" s="230"/>
      <c r="X63" s="230" t="s">
        <v>281</v>
      </c>
      <c r="Y63" s="210"/>
      <c r="Z63" s="210"/>
      <c r="AA63" s="210"/>
      <c r="AB63" s="210"/>
      <c r="AC63" s="210"/>
      <c r="AD63" s="210"/>
      <c r="AE63" s="210"/>
      <c r="AF63" s="210"/>
      <c r="AG63" s="210" t="s">
        <v>637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33.75" outlineLevel="1" x14ac:dyDescent="0.2">
      <c r="A64" s="247">
        <v>51</v>
      </c>
      <c r="B64" s="248" t="s">
        <v>1631</v>
      </c>
      <c r="C64" s="255" t="s">
        <v>1300</v>
      </c>
      <c r="D64" s="249" t="s">
        <v>386</v>
      </c>
      <c r="E64" s="250">
        <v>1</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637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33.75" outlineLevel="1" x14ac:dyDescent="0.2">
      <c r="A65" s="247">
        <v>52</v>
      </c>
      <c r="B65" s="248" t="s">
        <v>1632</v>
      </c>
      <c r="C65" s="255" t="s">
        <v>1302</v>
      </c>
      <c r="D65" s="249" t="s">
        <v>386</v>
      </c>
      <c r="E65" s="250">
        <v>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637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53</v>
      </c>
      <c r="B66" s="248" t="s">
        <v>1633</v>
      </c>
      <c r="C66" s="255" t="s">
        <v>1502</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637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47">
        <v>54</v>
      </c>
      <c r="B67" s="248" t="s">
        <v>1634</v>
      </c>
      <c r="C67" s="255" t="s">
        <v>1504</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387</v>
      </c>
      <c r="Y67" s="210"/>
      <c r="Z67" s="210"/>
      <c r="AA67" s="210"/>
      <c r="AB67" s="210"/>
      <c r="AC67" s="210"/>
      <c r="AD67" s="210"/>
      <c r="AE67" s="210"/>
      <c r="AF67" s="210"/>
      <c r="AG67" s="210" t="s">
        <v>440</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47">
        <v>55</v>
      </c>
      <c r="B68" s="248" t="s">
        <v>1635</v>
      </c>
      <c r="C68" s="255" t="s">
        <v>881</v>
      </c>
      <c r="D68" s="249" t="s">
        <v>386</v>
      </c>
      <c r="E68" s="250">
        <v>1</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387</v>
      </c>
      <c r="Y68" s="210"/>
      <c r="Z68" s="210"/>
      <c r="AA68" s="210"/>
      <c r="AB68" s="210"/>
      <c r="AC68" s="210"/>
      <c r="AD68" s="210"/>
      <c r="AE68" s="210"/>
      <c r="AF68" s="210"/>
      <c r="AG68" s="210" t="s">
        <v>440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34" t="s">
        <v>274</v>
      </c>
      <c r="B69" s="235" t="s">
        <v>248</v>
      </c>
      <c r="C69" s="254" t="s">
        <v>30</v>
      </c>
      <c r="D69" s="236"/>
      <c r="E69" s="237"/>
      <c r="F69" s="238"/>
      <c r="G69" s="239">
        <f>SUMIF(AG70:AG73,"&lt;&gt;NOR",G70:G73)</f>
        <v>0</v>
      </c>
      <c r="H69" s="233"/>
      <c r="I69" s="233">
        <f>SUM(I70:I73)</f>
        <v>0</v>
      </c>
      <c r="J69" s="233"/>
      <c r="K69" s="233">
        <f>SUM(K70:K73)</f>
        <v>0</v>
      </c>
      <c r="L69" s="233"/>
      <c r="M69" s="233">
        <f>SUM(M70:M73)</f>
        <v>0</v>
      </c>
      <c r="N69" s="232"/>
      <c r="O69" s="232">
        <f>SUM(O70:O73)</f>
        <v>0</v>
      </c>
      <c r="P69" s="232"/>
      <c r="Q69" s="232">
        <f>SUM(Q70:Q73)</f>
        <v>0</v>
      </c>
      <c r="R69" s="233"/>
      <c r="S69" s="233"/>
      <c r="T69" s="233"/>
      <c r="U69" s="233"/>
      <c r="V69" s="233">
        <f>SUM(V70:V73)</f>
        <v>0</v>
      </c>
      <c r="W69" s="233"/>
      <c r="X69" s="233"/>
      <c r="AG69" t="s">
        <v>275</v>
      </c>
    </row>
    <row r="70" spans="1:60" outlineLevel="1" x14ac:dyDescent="0.2">
      <c r="A70" s="247">
        <v>56</v>
      </c>
      <c r="B70" s="248" t="s">
        <v>1636</v>
      </c>
      <c r="C70" s="255" t="s">
        <v>1355</v>
      </c>
      <c r="D70" s="249" t="s">
        <v>386</v>
      </c>
      <c r="E70" s="250">
        <v>1</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637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7">
        <v>57</v>
      </c>
      <c r="B71" s="248" t="s">
        <v>1637</v>
      </c>
      <c r="C71" s="255" t="s">
        <v>908</v>
      </c>
      <c r="D71" s="249" t="s">
        <v>386</v>
      </c>
      <c r="E71" s="250">
        <v>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637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7">
        <v>58</v>
      </c>
      <c r="B72" s="248" t="s">
        <v>1638</v>
      </c>
      <c r="C72" s="255" t="s">
        <v>906</v>
      </c>
      <c r="D72" s="249" t="s">
        <v>386</v>
      </c>
      <c r="E72" s="250">
        <v>1</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637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1">
        <v>59</v>
      </c>
      <c r="B73" s="242" t="s">
        <v>1639</v>
      </c>
      <c r="C73" s="256" t="s">
        <v>1510</v>
      </c>
      <c r="D73" s="243" t="s">
        <v>386</v>
      </c>
      <c r="E73" s="244">
        <v>1</v>
      </c>
      <c r="F73" s="245"/>
      <c r="G73" s="246">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637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x14ac:dyDescent="0.2">
      <c r="A74" s="3"/>
      <c r="B74" s="4"/>
      <c r="C74" s="258"/>
      <c r="D74" s="6"/>
      <c r="E74" s="3"/>
      <c r="F74" s="3"/>
      <c r="G74" s="3"/>
      <c r="H74" s="3"/>
      <c r="I74" s="3"/>
      <c r="J74" s="3"/>
      <c r="K74" s="3"/>
      <c r="L74" s="3"/>
      <c r="M74" s="3"/>
      <c r="N74" s="3"/>
      <c r="O74" s="3"/>
      <c r="P74" s="3"/>
      <c r="Q74" s="3"/>
      <c r="R74" s="3"/>
      <c r="S74" s="3"/>
      <c r="T74" s="3"/>
      <c r="U74" s="3"/>
      <c r="V74" s="3"/>
      <c r="W74" s="3"/>
      <c r="X74" s="3"/>
      <c r="AE74">
        <v>15</v>
      </c>
      <c r="AF74">
        <v>21</v>
      </c>
      <c r="AG74" t="s">
        <v>261</v>
      </c>
    </row>
    <row r="75" spans="1:60" x14ac:dyDescent="0.2">
      <c r="A75" s="213"/>
      <c r="B75" s="214" t="s">
        <v>31</v>
      </c>
      <c r="C75" s="259"/>
      <c r="D75" s="215"/>
      <c r="E75" s="216"/>
      <c r="F75" s="216"/>
      <c r="G75" s="240">
        <f>G8+G10+G21+G33+G55+G58+G69</f>
        <v>0</v>
      </c>
      <c r="H75" s="3"/>
      <c r="I75" s="3"/>
      <c r="J75" s="3"/>
      <c r="K75" s="3"/>
      <c r="L75" s="3"/>
      <c r="M75" s="3"/>
      <c r="N75" s="3"/>
      <c r="O75" s="3"/>
      <c r="P75" s="3"/>
      <c r="Q75" s="3"/>
      <c r="R75" s="3"/>
      <c r="S75" s="3"/>
      <c r="T75" s="3"/>
      <c r="U75" s="3"/>
      <c r="V75" s="3"/>
      <c r="W75" s="3"/>
      <c r="X75" s="3"/>
      <c r="AE75">
        <f>SUMIF(L7:L73,AE74,G7:G73)</f>
        <v>0</v>
      </c>
      <c r="AF75">
        <f>SUMIF(L7:L73,AF74,G7:G73)</f>
        <v>0</v>
      </c>
      <c r="AG75" t="s">
        <v>380</v>
      </c>
    </row>
    <row r="76" spans="1:60" x14ac:dyDescent="0.2">
      <c r="A76" s="3"/>
      <c r="B76" s="4"/>
      <c r="C76" s="258"/>
      <c r="D76" s="6"/>
      <c r="E76" s="3"/>
      <c r="F76" s="3"/>
      <c r="G76" s="3"/>
      <c r="H76" s="3"/>
      <c r="I76" s="3"/>
      <c r="J76" s="3"/>
      <c r="K76" s="3"/>
      <c r="L76" s="3"/>
      <c r="M76" s="3"/>
      <c r="N76" s="3"/>
      <c r="O76" s="3"/>
      <c r="P76" s="3"/>
      <c r="Q76" s="3"/>
      <c r="R76" s="3"/>
      <c r="S76" s="3"/>
      <c r="T76" s="3"/>
      <c r="U76" s="3"/>
      <c r="V76" s="3"/>
      <c r="W76" s="3"/>
      <c r="X76" s="3"/>
    </row>
    <row r="77" spans="1:60" x14ac:dyDescent="0.2">
      <c r="A77" s="3"/>
      <c r="B77" s="4"/>
      <c r="C77" s="258"/>
      <c r="D77" s="6"/>
      <c r="E77" s="3"/>
      <c r="F77" s="3"/>
      <c r="G77" s="3"/>
      <c r="H77" s="3"/>
      <c r="I77" s="3"/>
      <c r="J77" s="3"/>
      <c r="K77" s="3"/>
      <c r="L77" s="3"/>
      <c r="M77" s="3"/>
      <c r="N77" s="3"/>
      <c r="O77" s="3"/>
      <c r="P77" s="3"/>
      <c r="Q77" s="3"/>
      <c r="R77" s="3"/>
      <c r="S77" s="3"/>
      <c r="T77" s="3"/>
      <c r="U77" s="3"/>
      <c r="V77" s="3"/>
      <c r="W77" s="3"/>
      <c r="X77" s="3"/>
    </row>
    <row r="78" spans="1:60" x14ac:dyDescent="0.2">
      <c r="A78" s="217" t="s">
        <v>381</v>
      </c>
      <c r="B78" s="217"/>
      <c r="C78" s="260"/>
      <c r="D78" s="6"/>
      <c r="E78" s="3"/>
      <c r="F78" s="3"/>
      <c r="G78" s="3"/>
      <c r="H78" s="3"/>
      <c r="I78" s="3"/>
      <c r="J78" s="3"/>
      <c r="K78" s="3"/>
      <c r="L78" s="3"/>
      <c r="M78" s="3"/>
      <c r="N78" s="3"/>
      <c r="O78" s="3"/>
      <c r="P78" s="3"/>
      <c r="Q78" s="3"/>
      <c r="R78" s="3"/>
      <c r="S78" s="3"/>
      <c r="T78" s="3"/>
      <c r="U78" s="3"/>
      <c r="V78" s="3"/>
      <c r="W78" s="3"/>
      <c r="X78" s="3"/>
    </row>
    <row r="79" spans="1:60" x14ac:dyDescent="0.2">
      <c r="A79" s="218"/>
      <c r="B79" s="219"/>
      <c r="C79" s="261"/>
      <c r="D79" s="219"/>
      <c r="E79" s="219"/>
      <c r="F79" s="219"/>
      <c r="G79" s="220"/>
      <c r="H79" s="3"/>
      <c r="I79" s="3"/>
      <c r="J79" s="3"/>
      <c r="K79" s="3"/>
      <c r="L79" s="3"/>
      <c r="M79" s="3"/>
      <c r="N79" s="3"/>
      <c r="O79" s="3"/>
      <c r="P79" s="3"/>
      <c r="Q79" s="3"/>
      <c r="R79" s="3"/>
      <c r="S79" s="3"/>
      <c r="T79" s="3"/>
      <c r="U79" s="3"/>
      <c r="V79" s="3"/>
      <c r="W79" s="3"/>
      <c r="X79" s="3"/>
      <c r="AG79" t="s">
        <v>382</v>
      </c>
    </row>
    <row r="80" spans="1:60" x14ac:dyDescent="0.2">
      <c r="A80" s="221"/>
      <c r="B80" s="222"/>
      <c r="C80" s="262"/>
      <c r="D80" s="222"/>
      <c r="E80" s="222"/>
      <c r="F80" s="222"/>
      <c r="G80" s="223"/>
      <c r="H80" s="3"/>
      <c r="I80" s="3"/>
      <c r="J80" s="3"/>
      <c r="K80" s="3"/>
      <c r="L80" s="3"/>
      <c r="M80" s="3"/>
      <c r="N80" s="3"/>
      <c r="O80" s="3"/>
      <c r="P80" s="3"/>
      <c r="Q80" s="3"/>
      <c r="R80" s="3"/>
      <c r="S80" s="3"/>
      <c r="T80" s="3"/>
      <c r="U80" s="3"/>
      <c r="V80" s="3"/>
      <c r="W80" s="3"/>
      <c r="X80" s="3"/>
    </row>
    <row r="81" spans="1:33" x14ac:dyDescent="0.2">
      <c r="A81" s="221"/>
      <c r="B81" s="222"/>
      <c r="C81" s="262"/>
      <c r="D81" s="222"/>
      <c r="E81" s="222"/>
      <c r="F81" s="222"/>
      <c r="G81" s="223"/>
      <c r="H81" s="3"/>
      <c r="I81" s="3"/>
      <c r="J81" s="3"/>
      <c r="K81" s="3"/>
      <c r="L81" s="3"/>
      <c r="M81" s="3"/>
      <c r="N81" s="3"/>
      <c r="O81" s="3"/>
      <c r="P81" s="3"/>
      <c r="Q81" s="3"/>
      <c r="R81" s="3"/>
      <c r="S81" s="3"/>
      <c r="T81" s="3"/>
      <c r="U81" s="3"/>
      <c r="V81" s="3"/>
      <c r="W81" s="3"/>
      <c r="X81" s="3"/>
    </row>
    <row r="82" spans="1:33" x14ac:dyDescent="0.2">
      <c r="A82" s="221"/>
      <c r="B82" s="222"/>
      <c r="C82" s="262"/>
      <c r="D82" s="222"/>
      <c r="E82" s="222"/>
      <c r="F82" s="222"/>
      <c r="G82" s="223"/>
      <c r="H82" s="3"/>
      <c r="I82" s="3"/>
      <c r="J82" s="3"/>
      <c r="K82" s="3"/>
      <c r="L82" s="3"/>
      <c r="M82" s="3"/>
      <c r="N82" s="3"/>
      <c r="O82" s="3"/>
      <c r="P82" s="3"/>
      <c r="Q82" s="3"/>
      <c r="R82" s="3"/>
      <c r="S82" s="3"/>
      <c r="T82" s="3"/>
      <c r="U82" s="3"/>
      <c r="V82" s="3"/>
      <c r="W82" s="3"/>
      <c r="X82" s="3"/>
    </row>
    <row r="83" spans="1:33" x14ac:dyDescent="0.2">
      <c r="A83" s="224"/>
      <c r="B83" s="225"/>
      <c r="C83" s="263"/>
      <c r="D83" s="225"/>
      <c r="E83" s="225"/>
      <c r="F83" s="225"/>
      <c r="G83" s="226"/>
      <c r="H83" s="3"/>
      <c r="I83" s="3"/>
      <c r="J83" s="3"/>
      <c r="K83" s="3"/>
      <c r="L83" s="3"/>
      <c r="M83" s="3"/>
      <c r="N83" s="3"/>
      <c r="O83" s="3"/>
      <c r="P83" s="3"/>
      <c r="Q83" s="3"/>
      <c r="R83" s="3"/>
      <c r="S83" s="3"/>
      <c r="T83" s="3"/>
      <c r="U83" s="3"/>
      <c r="V83" s="3"/>
      <c r="W83" s="3"/>
      <c r="X83" s="3"/>
    </row>
    <row r="84" spans="1:33" x14ac:dyDescent="0.2">
      <c r="A84" s="3"/>
      <c r="B84" s="4"/>
      <c r="C84" s="258"/>
      <c r="D84" s="6"/>
      <c r="E84" s="3"/>
      <c r="F84" s="3"/>
      <c r="G84" s="3"/>
      <c r="H84" s="3"/>
      <c r="I84" s="3"/>
      <c r="J84" s="3"/>
      <c r="K84" s="3"/>
      <c r="L84" s="3"/>
      <c r="M84" s="3"/>
      <c r="N84" s="3"/>
      <c r="O84" s="3"/>
      <c r="P84" s="3"/>
      <c r="Q84" s="3"/>
      <c r="R84" s="3"/>
      <c r="S84" s="3"/>
      <c r="T84" s="3"/>
      <c r="U84" s="3"/>
      <c r="V84" s="3"/>
      <c r="W84" s="3"/>
      <c r="X84" s="3"/>
    </row>
    <row r="85" spans="1:33" x14ac:dyDescent="0.2">
      <c r="C85" s="264"/>
      <c r="D85" s="10"/>
      <c r="AG85" t="s">
        <v>383</v>
      </c>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78:C78"/>
    <mergeCell ref="A79:G8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CD1E-483D-47E9-BFAB-A632AD46E21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72</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33.75" outlineLevel="1" x14ac:dyDescent="0.2">
      <c r="A9" s="247">
        <v>1</v>
      </c>
      <c r="B9" s="248" t="s">
        <v>1640</v>
      </c>
      <c r="C9" s="255" t="s">
        <v>1641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SUMIF(AG11:AG33,"&lt;&gt;NOR",G11:G33)</f>
        <v>0</v>
      </c>
      <c r="H10" s="233"/>
      <c r="I10" s="233">
        <f>SUM(I11:I33)</f>
        <v>0</v>
      </c>
      <c r="J10" s="233"/>
      <c r="K10" s="233">
        <f>SUM(K11:K33)</f>
        <v>0</v>
      </c>
      <c r="L10" s="233"/>
      <c r="M10" s="233">
        <f>SUM(M11:M33)</f>
        <v>0</v>
      </c>
      <c r="N10" s="232"/>
      <c r="O10" s="232">
        <f>SUM(O11:O33)</f>
        <v>0.03</v>
      </c>
      <c r="P10" s="232"/>
      <c r="Q10" s="232">
        <f>SUM(Q11:Q33)</f>
        <v>0</v>
      </c>
      <c r="R10" s="233"/>
      <c r="S10" s="233"/>
      <c r="T10" s="233"/>
      <c r="U10" s="233"/>
      <c r="V10" s="233">
        <f>SUM(V11:V33)</f>
        <v>0</v>
      </c>
      <c r="W10" s="233"/>
      <c r="X10" s="233"/>
      <c r="AG10" t="s">
        <v>275</v>
      </c>
    </row>
    <row r="11" spans="1:60" outlineLevel="1" x14ac:dyDescent="0.2">
      <c r="A11" s="247">
        <v>2</v>
      </c>
      <c r="B11" s="248" t="s">
        <v>1642</v>
      </c>
      <c r="C11" s="255" t="s">
        <v>399</v>
      </c>
      <c r="D11" s="249" t="s">
        <v>345</v>
      </c>
      <c r="E11" s="250">
        <v>65</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1643</v>
      </c>
      <c r="C12" s="255" t="s">
        <v>401</v>
      </c>
      <c r="D12" s="249" t="s">
        <v>386</v>
      </c>
      <c r="E12" s="250">
        <v>45</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47">
        <v>4</v>
      </c>
      <c r="B13" s="248" t="s">
        <v>1644</v>
      </c>
      <c r="C13" s="255" t="s">
        <v>407</v>
      </c>
      <c r="D13" s="249" t="s">
        <v>345</v>
      </c>
      <c r="E13" s="250">
        <v>18</v>
      </c>
      <c r="F13" s="251"/>
      <c r="G13" s="252">
        <f>ROUND(E13*F13,2)</f>
        <v>0</v>
      </c>
      <c r="H13" s="231"/>
      <c r="I13" s="230">
        <f>ROUND(E13*H13,2)</f>
        <v>0</v>
      </c>
      <c r="J13" s="231"/>
      <c r="K13" s="230">
        <f>ROUND(E13*J13,2)</f>
        <v>0</v>
      </c>
      <c r="L13" s="230">
        <v>21</v>
      </c>
      <c r="M13" s="230">
        <f>G13*(1+L13/100)</f>
        <v>0</v>
      </c>
      <c r="N13" s="229">
        <v>1.5299999999999999E-3</v>
      </c>
      <c r="O13" s="229">
        <f>ROUND(E13*N13,2)</f>
        <v>0.03</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47">
        <v>5</v>
      </c>
      <c r="B14" s="248" t="s">
        <v>1645</v>
      </c>
      <c r="C14" s="255" t="s">
        <v>405</v>
      </c>
      <c r="D14" s="249" t="s">
        <v>345</v>
      </c>
      <c r="E14" s="250">
        <v>1.5</v>
      </c>
      <c r="F14" s="251"/>
      <c r="G14" s="252">
        <f>ROUND(E14*F14,2)</f>
        <v>0</v>
      </c>
      <c r="H14" s="231"/>
      <c r="I14" s="230">
        <f>ROUND(E14*H14,2)</f>
        <v>0</v>
      </c>
      <c r="J14" s="231"/>
      <c r="K14" s="230">
        <f>ROUND(E14*J14,2)</f>
        <v>0</v>
      </c>
      <c r="L14" s="230">
        <v>21</v>
      </c>
      <c r="M14" s="230">
        <f>G14*(1+L14/100)</f>
        <v>0</v>
      </c>
      <c r="N14" s="229">
        <v>1.41E-3</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1" x14ac:dyDescent="0.2">
      <c r="A15" s="247">
        <v>6</v>
      </c>
      <c r="B15" s="248" t="s">
        <v>1646</v>
      </c>
      <c r="C15" s="255" t="s">
        <v>403</v>
      </c>
      <c r="D15" s="249" t="s">
        <v>345</v>
      </c>
      <c r="E15" s="250">
        <v>1.5</v>
      </c>
      <c r="F15" s="251"/>
      <c r="G15" s="252">
        <f>ROUND(E15*F15,2)</f>
        <v>0</v>
      </c>
      <c r="H15" s="231"/>
      <c r="I15" s="230">
        <f>ROUND(E15*H15,2)</f>
        <v>0</v>
      </c>
      <c r="J15" s="231"/>
      <c r="K15" s="230">
        <f>ROUND(E15*J15,2)</f>
        <v>0</v>
      </c>
      <c r="L15" s="230">
        <v>21</v>
      </c>
      <c r="M15" s="230">
        <f>G15*(1+L15/100)</f>
        <v>0</v>
      </c>
      <c r="N15" s="229">
        <v>8.0000000000000004E-4</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1" x14ac:dyDescent="0.2">
      <c r="A16" s="247">
        <v>7</v>
      </c>
      <c r="B16" s="248" t="s">
        <v>1647</v>
      </c>
      <c r="C16" s="255" t="s">
        <v>1648</v>
      </c>
      <c r="D16" s="249" t="s">
        <v>345</v>
      </c>
      <c r="E16" s="250">
        <v>33</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820</v>
      </c>
      <c r="U16" s="230">
        <v>0</v>
      </c>
      <c r="V16" s="230">
        <f>ROUND(E16*U16,2)</f>
        <v>0</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47">
        <v>8</v>
      </c>
      <c r="B17" s="248" t="s">
        <v>1649</v>
      </c>
      <c r="C17" s="255" t="s">
        <v>1650</v>
      </c>
      <c r="D17" s="249" t="s">
        <v>345</v>
      </c>
      <c r="E17" s="250">
        <v>11</v>
      </c>
      <c r="F17" s="251"/>
      <c r="G17" s="252">
        <f>ROUND(E17*F17,2)</f>
        <v>0</v>
      </c>
      <c r="H17" s="231"/>
      <c r="I17" s="230">
        <f>ROUND(E17*H17,2)</f>
        <v>0</v>
      </c>
      <c r="J17" s="231"/>
      <c r="K17" s="230">
        <f>ROUND(E17*J17,2)</f>
        <v>0</v>
      </c>
      <c r="L17" s="230">
        <v>21</v>
      </c>
      <c r="M17" s="230">
        <f>G17*(1+L17/100)</f>
        <v>0</v>
      </c>
      <c r="N17" s="229">
        <v>3.8999999999999999E-4</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9</v>
      </c>
      <c r="B18" s="248" t="s">
        <v>1651</v>
      </c>
      <c r="C18" s="255" t="s">
        <v>432</v>
      </c>
      <c r="D18" s="249" t="s">
        <v>386</v>
      </c>
      <c r="E18" s="250">
        <v>12</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820</v>
      </c>
      <c r="U18" s="230">
        <v>0</v>
      </c>
      <c r="V18" s="230">
        <f>ROUND(E18*U18,2)</f>
        <v>0</v>
      </c>
      <c r="W18" s="230"/>
      <c r="X18" s="230" t="s">
        <v>281</v>
      </c>
      <c r="Y18" s="210"/>
      <c r="Z18" s="210"/>
      <c r="AA18" s="210"/>
      <c r="AB18" s="210"/>
      <c r="AC18" s="210"/>
      <c r="AD18" s="210"/>
      <c r="AE18" s="210"/>
      <c r="AF18" s="210"/>
      <c r="AG18" s="210" t="s">
        <v>637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10</v>
      </c>
      <c r="B19" s="248" t="s">
        <v>1652</v>
      </c>
      <c r="C19" s="255" t="s">
        <v>428</v>
      </c>
      <c r="D19" s="249" t="s">
        <v>386</v>
      </c>
      <c r="E19" s="250">
        <v>4</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11</v>
      </c>
      <c r="B20" s="248" t="s">
        <v>1653</v>
      </c>
      <c r="C20" s="255" t="s">
        <v>1654</v>
      </c>
      <c r="D20" s="249" t="s">
        <v>386</v>
      </c>
      <c r="E20" s="250">
        <v>6</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440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12</v>
      </c>
      <c r="B21" s="248" t="s">
        <v>1655</v>
      </c>
      <c r="C21" s="255" t="s">
        <v>1656</v>
      </c>
      <c r="D21" s="249" t="s">
        <v>386</v>
      </c>
      <c r="E21" s="250">
        <v>2</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440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13</v>
      </c>
      <c r="B22" s="248" t="s">
        <v>1657</v>
      </c>
      <c r="C22" s="255" t="s">
        <v>1658</v>
      </c>
      <c r="D22" s="249" t="s">
        <v>386</v>
      </c>
      <c r="E22" s="250">
        <v>3</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14</v>
      </c>
      <c r="B23" s="248" t="s">
        <v>1659</v>
      </c>
      <c r="C23" s="255" t="s">
        <v>1660</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7">
        <v>15</v>
      </c>
      <c r="B24" s="248" t="s">
        <v>1661</v>
      </c>
      <c r="C24" s="255" t="s">
        <v>466</v>
      </c>
      <c r="D24" s="249" t="s">
        <v>386</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440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16</v>
      </c>
      <c r="B25" s="248" t="s">
        <v>1662</v>
      </c>
      <c r="C25" s="255" t="s">
        <v>464</v>
      </c>
      <c r="D25" s="249" t="s">
        <v>386</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440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47">
        <v>17</v>
      </c>
      <c r="B26" s="248" t="s">
        <v>1663</v>
      </c>
      <c r="C26" s="255" t="s">
        <v>1450</v>
      </c>
      <c r="D26" s="249" t="s">
        <v>386</v>
      </c>
      <c r="E26" s="250">
        <v>3</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820</v>
      </c>
      <c r="U26" s="230">
        <v>0</v>
      </c>
      <c r="V26" s="230">
        <f>ROUND(E26*U26,2)</f>
        <v>0</v>
      </c>
      <c r="W26" s="230"/>
      <c r="X26" s="230" t="s">
        <v>281</v>
      </c>
      <c r="Y26" s="210"/>
      <c r="Z26" s="210"/>
      <c r="AA26" s="210"/>
      <c r="AB26" s="210"/>
      <c r="AC26" s="210"/>
      <c r="AD26" s="210"/>
      <c r="AE26" s="210"/>
      <c r="AF26" s="210"/>
      <c r="AG26" s="210" t="s">
        <v>637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7">
        <v>18</v>
      </c>
      <c r="B27" s="248" t="s">
        <v>1664</v>
      </c>
      <c r="C27" s="255" t="s">
        <v>1580</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7">
        <v>19</v>
      </c>
      <c r="B28" s="248" t="s">
        <v>1665</v>
      </c>
      <c r="C28" s="255" t="s">
        <v>454</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20</v>
      </c>
      <c r="B29" s="248" t="s">
        <v>1666</v>
      </c>
      <c r="C29" s="255" t="s">
        <v>1667</v>
      </c>
      <c r="D29" s="249" t="s">
        <v>386</v>
      </c>
      <c r="E29" s="250">
        <v>3</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440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21</v>
      </c>
      <c r="B30" s="248" t="s">
        <v>1668</v>
      </c>
      <c r="C30" s="255" t="s">
        <v>1669</v>
      </c>
      <c r="D30" s="249" t="s">
        <v>386</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387</v>
      </c>
      <c r="Y30" s="210"/>
      <c r="Z30" s="210"/>
      <c r="AA30" s="210"/>
      <c r="AB30" s="210"/>
      <c r="AC30" s="210"/>
      <c r="AD30" s="210"/>
      <c r="AE30" s="210"/>
      <c r="AF30" s="210"/>
      <c r="AG30" s="210" t="s">
        <v>440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47">
        <v>22</v>
      </c>
      <c r="B31" s="248" t="s">
        <v>1670</v>
      </c>
      <c r="C31" s="255" t="s">
        <v>1671</v>
      </c>
      <c r="D31" s="249" t="s">
        <v>386</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820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7">
        <v>23</v>
      </c>
      <c r="B32" s="248" t="s">
        <v>1672</v>
      </c>
      <c r="C32" s="255" t="s">
        <v>1583</v>
      </c>
      <c r="D32" s="249" t="s">
        <v>386</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440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47">
        <v>24</v>
      </c>
      <c r="B33" s="248" t="s">
        <v>1673</v>
      </c>
      <c r="C33" s="255" t="s">
        <v>1674</v>
      </c>
      <c r="D33" s="249" t="s">
        <v>386</v>
      </c>
      <c r="E33" s="250">
        <v>4</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387</v>
      </c>
      <c r="Y33" s="210"/>
      <c r="Z33" s="210"/>
      <c r="AA33" s="210"/>
      <c r="AB33" s="210"/>
      <c r="AC33" s="210"/>
      <c r="AD33" s="210"/>
      <c r="AE33" s="210"/>
      <c r="AF33" s="210"/>
      <c r="AG33" s="210" t="s">
        <v>440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234" t="s">
        <v>274</v>
      </c>
      <c r="B34" s="235" t="s">
        <v>230</v>
      </c>
      <c r="C34" s="254" t="s">
        <v>231</v>
      </c>
      <c r="D34" s="236"/>
      <c r="E34" s="237"/>
      <c r="F34" s="238"/>
      <c r="G34" s="239">
        <f>SUMIF(AG35:AG39,"&lt;&gt;NOR",G35:G39)</f>
        <v>0</v>
      </c>
      <c r="H34" s="233"/>
      <c r="I34" s="233">
        <f>SUM(I35:I39)</f>
        <v>0</v>
      </c>
      <c r="J34" s="233"/>
      <c r="K34" s="233">
        <f>SUM(K35:K39)</f>
        <v>0</v>
      </c>
      <c r="L34" s="233"/>
      <c r="M34" s="233">
        <f>SUM(M35:M39)</f>
        <v>0</v>
      </c>
      <c r="N34" s="232"/>
      <c r="O34" s="232">
        <f>SUM(O35:O39)</f>
        <v>0</v>
      </c>
      <c r="P34" s="232"/>
      <c r="Q34" s="232">
        <f>SUM(Q35:Q39)</f>
        <v>0</v>
      </c>
      <c r="R34" s="233"/>
      <c r="S34" s="233"/>
      <c r="T34" s="233"/>
      <c r="U34" s="233"/>
      <c r="V34" s="233">
        <f>SUM(V35:V39)</f>
        <v>0</v>
      </c>
      <c r="W34" s="233"/>
      <c r="X34" s="233"/>
      <c r="AG34" t="s">
        <v>275</v>
      </c>
    </row>
    <row r="35" spans="1:60" outlineLevel="1" x14ac:dyDescent="0.2">
      <c r="A35" s="247">
        <v>25</v>
      </c>
      <c r="B35" s="248" t="s">
        <v>1675</v>
      </c>
      <c r="C35" s="255" t="s">
        <v>1676</v>
      </c>
      <c r="D35" s="249" t="s">
        <v>386</v>
      </c>
      <c r="E35" s="250">
        <v>4</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820</v>
      </c>
      <c r="U35" s="230">
        <v>0</v>
      </c>
      <c r="V35" s="230">
        <f>ROUND(E35*U35,2)</f>
        <v>0</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26</v>
      </c>
      <c r="B36" s="248" t="s">
        <v>1677</v>
      </c>
      <c r="C36" s="255" t="s">
        <v>1678</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1" x14ac:dyDescent="0.2">
      <c r="A37" s="247">
        <v>27</v>
      </c>
      <c r="B37" s="248" t="s">
        <v>1679</v>
      </c>
      <c r="C37" s="255" t="s">
        <v>1680</v>
      </c>
      <c r="D37" s="249" t="s">
        <v>386</v>
      </c>
      <c r="E37" s="250">
        <v>3</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440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33.75" outlineLevel="1" x14ac:dyDescent="0.2">
      <c r="A38" s="247">
        <v>28</v>
      </c>
      <c r="B38" s="248" t="s">
        <v>1681</v>
      </c>
      <c r="C38" s="255" t="s">
        <v>1682</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440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33.75" outlineLevel="1" x14ac:dyDescent="0.2">
      <c r="A39" s="247">
        <v>29</v>
      </c>
      <c r="B39" s="248" t="s">
        <v>1683</v>
      </c>
      <c r="C39" s="255" t="s">
        <v>1684</v>
      </c>
      <c r="D39" s="249" t="s">
        <v>386</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440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234" t="s">
        <v>274</v>
      </c>
      <c r="B40" s="235" t="s">
        <v>232</v>
      </c>
      <c r="C40" s="254" t="s">
        <v>233</v>
      </c>
      <c r="D40" s="236"/>
      <c r="E40" s="237"/>
      <c r="F40" s="238"/>
      <c r="G40" s="239">
        <f>SUMIF(AG41:AG55,"&lt;&gt;NOR",G41:G55)</f>
        <v>0</v>
      </c>
      <c r="H40" s="233"/>
      <c r="I40" s="233">
        <f>SUM(I41:I55)</f>
        <v>0</v>
      </c>
      <c r="J40" s="233"/>
      <c r="K40" s="233">
        <f>SUM(K41:K55)</f>
        <v>0</v>
      </c>
      <c r="L40" s="233"/>
      <c r="M40" s="233">
        <f>SUM(M41:M55)</f>
        <v>0</v>
      </c>
      <c r="N40" s="232"/>
      <c r="O40" s="232">
        <f>SUM(O41:O55)</f>
        <v>0.71</v>
      </c>
      <c r="P40" s="232"/>
      <c r="Q40" s="232">
        <f>SUM(Q41:Q55)</f>
        <v>0</v>
      </c>
      <c r="R40" s="233"/>
      <c r="S40" s="233"/>
      <c r="T40" s="233"/>
      <c r="U40" s="233"/>
      <c r="V40" s="233">
        <f>SUM(V41:V55)</f>
        <v>63.17</v>
      </c>
      <c r="W40" s="233"/>
      <c r="X40" s="233"/>
      <c r="AG40" t="s">
        <v>275</v>
      </c>
    </row>
    <row r="41" spans="1:60" outlineLevel="1" x14ac:dyDescent="0.2">
      <c r="A41" s="247">
        <v>30</v>
      </c>
      <c r="B41" s="248" t="s">
        <v>1685</v>
      </c>
      <c r="C41" s="255" t="s">
        <v>1588</v>
      </c>
      <c r="D41" s="249" t="s">
        <v>345</v>
      </c>
      <c r="E41" s="250">
        <v>10</v>
      </c>
      <c r="F41" s="251"/>
      <c r="G41" s="252">
        <f>ROUND(E41*F41,2)</f>
        <v>0</v>
      </c>
      <c r="H41" s="231"/>
      <c r="I41" s="230">
        <f>ROUND(E41*H41,2)</f>
        <v>0</v>
      </c>
      <c r="J41" s="231"/>
      <c r="K41" s="230">
        <f>ROUND(E41*J41,2)</f>
        <v>0</v>
      </c>
      <c r="L41" s="230">
        <v>21</v>
      </c>
      <c r="M41" s="230">
        <f>G41*(1+L41/100)</f>
        <v>0</v>
      </c>
      <c r="N41" s="229">
        <v>6.3299999999999997E-3</v>
      </c>
      <c r="O41" s="229">
        <f>ROUND(E41*N41,2)</f>
        <v>0.06</v>
      </c>
      <c r="P41" s="229">
        <v>0</v>
      </c>
      <c r="Q41" s="229">
        <f>ROUND(E41*P41,2)</f>
        <v>0</v>
      </c>
      <c r="R41" s="230"/>
      <c r="S41" s="230" t="s">
        <v>279</v>
      </c>
      <c r="T41" s="230" t="s">
        <v>280</v>
      </c>
      <c r="U41" s="230">
        <v>0.59599999999999997</v>
      </c>
      <c r="V41" s="230">
        <f>ROUND(E41*U41,2)</f>
        <v>5.96</v>
      </c>
      <c r="W41" s="230"/>
      <c r="X41" s="230" t="s">
        <v>281</v>
      </c>
      <c r="Y41" s="210"/>
      <c r="Z41" s="210"/>
      <c r="AA41" s="210"/>
      <c r="AB41" s="210"/>
      <c r="AC41" s="210"/>
      <c r="AD41" s="210"/>
      <c r="AE41" s="210"/>
      <c r="AF41" s="210"/>
      <c r="AG41" s="210" t="s">
        <v>637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31</v>
      </c>
      <c r="B42" s="248" t="s">
        <v>1586</v>
      </c>
      <c r="C42" s="255" t="s">
        <v>926</v>
      </c>
      <c r="D42" s="249" t="s">
        <v>345</v>
      </c>
      <c r="E42" s="250">
        <v>1</v>
      </c>
      <c r="F42" s="251"/>
      <c r="G42" s="252">
        <f>ROUND(E42*F42,2)</f>
        <v>0</v>
      </c>
      <c r="H42" s="231"/>
      <c r="I42" s="230">
        <f>ROUND(E42*H42,2)</f>
        <v>0</v>
      </c>
      <c r="J42" s="231"/>
      <c r="K42" s="230">
        <f>ROUND(E42*J42,2)</f>
        <v>0</v>
      </c>
      <c r="L42" s="230">
        <v>21</v>
      </c>
      <c r="M42" s="230">
        <f>G42*(1+L42/100)</f>
        <v>0</v>
      </c>
      <c r="N42" s="229">
        <v>6.8500000000000002E-3</v>
      </c>
      <c r="O42" s="229">
        <f>ROUND(E42*N42,2)</f>
        <v>0.01</v>
      </c>
      <c r="P42" s="229">
        <v>0</v>
      </c>
      <c r="Q42" s="229">
        <f>ROUND(E42*P42,2)</f>
        <v>0</v>
      </c>
      <c r="R42" s="230"/>
      <c r="S42" s="230" t="s">
        <v>279</v>
      </c>
      <c r="T42" s="230" t="s">
        <v>280</v>
      </c>
      <c r="U42" s="230">
        <v>0.64800000000000002</v>
      </c>
      <c r="V42" s="230">
        <f>ROUND(E42*U42,2)</f>
        <v>0.65</v>
      </c>
      <c r="W42" s="230"/>
      <c r="X42" s="230" t="s">
        <v>281</v>
      </c>
      <c r="Y42" s="210"/>
      <c r="Z42" s="210"/>
      <c r="AA42" s="210"/>
      <c r="AB42" s="210"/>
      <c r="AC42" s="210"/>
      <c r="AD42" s="210"/>
      <c r="AE42" s="210"/>
      <c r="AF42" s="210"/>
      <c r="AG42" s="210" t="s">
        <v>637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32</v>
      </c>
      <c r="B43" s="248" t="s">
        <v>1686</v>
      </c>
      <c r="C43" s="255" t="s">
        <v>1458</v>
      </c>
      <c r="D43" s="249" t="s">
        <v>345</v>
      </c>
      <c r="E43" s="250">
        <v>30</v>
      </c>
      <c r="F43" s="251"/>
      <c r="G43" s="252">
        <f>ROUND(E43*F43,2)</f>
        <v>0</v>
      </c>
      <c r="H43" s="231"/>
      <c r="I43" s="230">
        <f>ROUND(E43*H43,2)</f>
        <v>0</v>
      </c>
      <c r="J43" s="231"/>
      <c r="K43" s="230">
        <f>ROUND(E43*J43,2)</f>
        <v>0</v>
      </c>
      <c r="L43" s="230">
        <v>21</v>
      </c>
      <c r="M43" s="230">
        <f>G43*(1+L43/100)</f>
        <v>0</v>
      </c>
      <c r="N43" s="229">
        <v>7.6E-3</v>
      </c>
      <c r="O43" s="229">
        <f>ROUND(E43*N43,2)</f>
        <v>0.23</v>
      </c>
      <c r="P43" s="229">
        <v>0</v>
      </c>
      <c r="Q43" s="229">
        <f>ROUND(E43*P43,2)</f>
        <v>0</v>
      </c>
      <c r="R43" s="230"/>
      <c r="S43" s="230" t="s">
        <v>397</v>
      </c>
      <c r="T43" s="230" t="s">
        <v>280</v>
      </c>
      <c r="U43" s="230">
        <v>0.748</v>
      </c>
      <c r="V43" s="230">
        <f>ROUND(E43*U43,2)</f>
        <v>22.44</v>
      </c>
      <c r="W43" s="230"/>
      <c r="X43" s="230" t="s">
        <v>281</v>
      </c>
      <c r="Y43" s="210"/>
      <c r="Z43" s="210"/>
      <c r="AA43" s="210"/>
      <c r="AB43" s="210"/>
      <c r="AC43" s="210"/>
      <c r="AD43" s="210"/>
      <c r="AE43" s="210"/>
      <c r="AF43" s="210"/>
      <c r="AG43" s="210" t="s">
        <v>637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33</v>
      </c>
      <c r="B44" s="248" t="s">
        <v>638</v>
      </c>
      <c r="C44" s="255" t="s">
        <v>639</v>
      </c>
      <c r="D44" s="249" t="s">
        <v>345</v>
      </c>
      <c r="E44" s="250">
        <v>16</v>
      </c>
      <c r="F44" s="251"/>
      <c r="G44" s="252">
        <f>ROUND(E44*F44,2)</f>
        <v>0</v>
      </c>
      <c r="H44" s="231"/>
      <c r="I44" s="230">
        <f>ROUND(E44*H44,2)</f>
        <v>0</v>
      </c>
      <c r="J44" s="231"/>
      <c r="K44" s="230">
        <f>ROUND(E44*J44,2)</f>
        <v>0</v>
      </c>
      <c r="L44" s="230">
        <v>21</v>
      </c>
      <c r="M44" s="230">
        <f>G44*(1+L44/100)</f>
        <v>0</v>
      </c>
      <c r="N44" s="229">
        <v>9.8499999999999994E-3</v>
      </c>
      <c r="O44" s="229">
        <f>ROUND(E44*N44,2)</f>
        <v>0.16</v>
      </c>
      <c r="P44" s="229">
        <v>0</v>
      </c>
      <c r="Q44" s="229">
        <f>ROUND(E44*P44,2)</f>
        <v>0</v>
      </c>
      <c r="R44" s="230"/>
      <c r="S44" s="230" t="s">
        <v>279</v>
      </c>
      <c r="T44" s="230" t="s">
        <v>280</v>
      </c>
      <c r="U44" s="230">
        <v>0.92</v>
      </c>
      <c r="V44" s="230">
        <f>ROUND(E44*U44,2)</f>
        <v>14.72</v>
      </c>
      <c r="W44" s="230"/>
      <c r="X44" s="230" t="s">
        <v>281</v>
      </c>
      <c r="Y44" s="210"/>
      <c r="Z44" s="210"/>
      <c r="AA44" s="210"/>
      <c r="AB44" s="210"/>
      <c r="AC44" s="210"/>
      <c r="AD44" s="210"/>
      <c r="AE44" s="210"/>
      <c r="AF44" s="210"/>
      <c r="AG44" s="210" t="s">
        <v>637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34</v>
      </c>
      <c r="B45" s="248" t="s">
        <v>640</v>
      </c>
      <c r="C45" s="255" t="s">
        <v>641</v>
      </c>
      <c r="D45" s="249" t="s">
        <v>345</v>
      </c>
      <c r="E45" s="250">
        <v>16</v>
      </c>
      <c r="F45" s="251"/>
      <c r="G45" s="252">
        <f>ROUND(E45*F45,2)</f>
        <v>0</v>
      </c>
      <c r="H45" s="231"/>
      <c r="I45" s="230">
        <f>ROUND(E45*H45,2)</f>
        <v>0</v>
      </c>
      <c r="J45" s="231"/>
      <c r="K45" s="230">
        <f>ROUND(E45*J45,2)</f>
        <v>0</v>
      </c>
      <c r="L45" s="230">
        <v>21</v>
      </c>
      <c r="M45" s="230">
        <f>G45*(1+L45/100)</f>
        <v>0</v>
      </c>
      <c r="N45" s="229">
        <v>1.362E-2</v>
      </c>
      <c r="O45" s="229">
        <f>ROUND(E45*N45,2)</f>
        <v>0.22</v>
      </c>
      <c r="P45" s="229">
        <v>0</v>
      </c>
      <c r="Q45" s="229">
        <f>ROUND(E45*P45,2)</f>
        <v>0</v>
      </c>
      <c r="R45" s="230"/>
      <c r="S45" s="230" t="s">
        <v>279</v>
      </c>
      <c r="T45" s="230" t="s">
        <v>280</v>
      </c>
      <c r="U45" s="230">
        <v>1.04</v>
      </c>
      <c r="V45" s="230">
        <f>ROUND(E45*U45,2)</f>
        <v>16.64</v>
      </c>
      <c r="W45" s="230"/>
      <c r="X45" s="230" t="s">
        <v>281</v>
      </c>
      <c r="Y45" s="210"/>
      <c r="Z45" s="210"/>
      <c r="AA45" s="210"/>
      <c r="AB45" s="210"/>
      <c r="AC45" s="210"/>
      <c r="AD45" s="210"/>
      <c r="AE45" s="210"/>
      <c r="AF45" s="210"/>
      <c r="AG45" s="210" t="s">
        <v>637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35</v>
      </c>
      <c r="B46" s="248" t="s">
        <v>1687</v>
      </c>
      <c r="C46" s="255" t="s">
        <v>1590</v>
      </c>
      <c r="D46" s="249" t="s">
        <v>386</v>
      </c>
      <c r="E46" s="250">
        <v>9</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397</v>
      </c>
      <c r="T46" s="230" t="s">
        <v>280</v>
      </c>
      <c r="U46" s="230">
        <v>0.13100000000000001</v>
      </c>
      <c r="V46" s="230">
        <f>ROUND(E46*U46,2)</f>
        <v>1.18</v>
      </c>
      <c r="W46" s="230"/>
      <c r="X46" s="230" t="s">
        <v>281</v>
      </c>
      <c r="Y46" s="210"/>
      <c r="Z46" s="210"/>
      <c r="AA46" s="210"/>
      <c r="AB46" s="210"/>
      <c r="AC46" s="210"/>
      <c r="AD46" s="210"/>
      <c r="AE46" s="210"/>
      <c r="AF46" s="210"/>
      <c r="AG46" s="210" t="s">
        <v>637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36</v>
      </c>
      <c r="B47" s="248" t="s">
        <v>1591</v>
      </c>
      <c r="C47" s="255" t="s">
        <v>1592</v>
      </c>
      <c r="D47" s="249" t="s">
        <v>386</v>
      </c>
      <c r="E47" s="250">
        <v>2</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0.14099999999999999</v>
      </c>
      <c r="V47" s="230">
        <f>ROUND(E47*U47,2)</f>
        <v>0.28000000000000003</v>
      </c>
      <c r="W47" s="230"/>
      <c r="X47" s="230" t="s">
        <v>281</v>
      </c>
      <c r="Y47" s="210"/>
      <c r="Z47" s="210"/>
      <c r="AA47" s="210"/>
      <c r="AB47" s="210"/>
      <c r="AC47" s="210"/>
      <c r="AD47" s="210"/>
      <c r="AE47" s="210"/>
      <c r="AF47" s="210"/>
      <c r="AG47" s="210" t="s">
        <v>637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37</v>
      </c>
      <c r="B48" s="248" t="s">
        <v>673</v>
      </c>
      <c r="C48" s="255" t="s">
        <v>674</v>
      </c>
      <c r="D48" s="249" t="s">
        <v>386</v>
      </c>
      <c r="E48" s="250">
        <v>2</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0.151</v>
      </c>
      <c r="V48" s="230">
        <f>ROUND(E48*U48,2)</f>
        <v>0.3</v>
      </c>
      <c r="W48" s="230"/>
      <c r="X48" s="230" t="s">
        <v>281</v>
      </c>
      <c r="Y48" s="210"/>
      <c r="Z48" s="210"/>
      <c r="AA48" s="210"/>
      <c r="AB48" s="210"/>
      <c r="AC48" s="210"/>
      <c r="AD48" s="210"/>
      <c r="AE48" s="210"/>
      <c r="AF48" s="210"/>
      <c r="AG48" s="210" t="s">
        <v>637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38</v>
      </c>
      <c r="B49" s="248" t="s">
        <v>675</v>
      </c>
      <c r="C49" s="255" t="s">
        <v>676</v>
      </c>
      <c r="D49" s="249" t="s">
        <v>386</v>
      </c>
      <c r="E49" s="250">
        <v>4</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0.251</v>
      </c>
      <c r="V49" s="230">
        <f>ROUND(E49*U49,2)</f>
        <v>1</v>
      </c>
      <c r="W49" s="230"/>
      <c r="X49" s="230" t="s">
        <v>281</v>
      </c>
      <c r="Y49" s="210"/>
      <c r="Z49" s="210"/>
      <c r="AA49" s="210"/>
      <c r="AB49" s="210"/>
      <c r="AC49" s="210"/>
      <c r="AD49" s="210"/>
      <c r="AE49" s="210"/>
      <c r="AF49" s="210"/>
      <c r="AG49" s="210" t="s">
        <v>637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7">
        <v>39</v>
      </c>
      <c r="B50" s="248" t="s">
        <v>1688</v>
      </c>
      <c r="C50" s="255" t="s">
        <v>1460</v>
      </c>
      <c r="D50" s="249" t="s">
        <v>386</v>
      </c>
      <c r="E50" s="250">
        <v>1</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637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40</v>
      </c>
      <c r="B51" s="248" t="s">
        <v>1593</v>
      </c>
      <c r="C51" s="255" t="s">
        <v>1594</v>
      </c>
      <c r="D51" s="249" t="s">
        <v>386</v>
      </c>
      <c r="E51" s="250">
        <v>9</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820</v>
      </c>
      <c r="U51" s="230">
        <v>0</v>
      </c>
      <c r="V51" s="230">
        <f>ROUND(E51*U51,2)</f>
        <v>0</v>
      </c>
      <c r="W51" s="230"/>
      <c r="X51" s="230" t="s">
        <v>281</v>
      </c>
      <c r="Y51" s="210"/>
      <c r="Z51" s="210"/>
      <c r="AA51" s="210"/>
      <c r="AB51" s="210"/>
      <c r="AC51" s="210"/>
      <c r="AD51" s="210"/>
      <c r="AE51" s="210"/>
      <c r="AF51" s="210"/>
      <c r="AG51" s="210" t="s">
        <v>637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41</v>
      </c>
      <c r="B52" s="248" t="s">
        <v>1595</v>
      </c>
      <c r="C52" s="255" t="s">
        <v>1596</v>
      </c>
      <c r="D52" s="249" t="s">
        <v>386</v>
      </c>
      <c r="E52" s="250">
        <v>2</v>
      </c>
      <c r="F52" s="251"/>
      <c r="G52" s="252">
        <f>ROUND(E52*F52,2)</f>
        <v>0</v>
      </c>
      <c r="H52" s="231"/>
      <c r="I52" s="230">
        <f>ROUND(E52*H52,2)</f>
        <v>0</v>
      </c>
      <c r="J52" s="231"/>
      <c r="K52" s="230">
        <f>ROUND(E52*J52,2)</f>
        <v>0</v>
      </c>
      <c r="L52" s="230">
        <v>21</v>
      </c>
      <c r="M52" s="230">
        <f>G52*(1+L52/100)</f>
        <v>0</v>
      </c>
      <c r="N52" s="229">
        <v>1.8699999999999999E-3</v>
      </c>
      <c r="O52" s="229">
        <f>ROUND(E52*N52,2)</f>
        <v>0</v>
      </c>
      <c r="P52" s="229">
        <v>0</v>
      </c>
      <c r="Q52" s="229">
        <f>ROUND(E52*P52,2)</f>
        <v>0</v>
      </c>
      <c r="R52" s="230"/>
      <c r="S52" s="230" t="s">
        <v>279</v>
      </c>
      <c r="T52" s="230" t="s">
        <v>280</v>
      </c>
      <c r="U52" s="230">
        <v>0</v>
      </c>
      <c r="V52" s="230">
        <f>ROUND(E52*U52,2)</f>
        <v>0</v>
      </c>
      <c r="W52" s="230"/>
      <c r="X52" s="230" t="s">
        <v>387</v>
      </c>
      <c r="Y52" s="210"/>
      <c r="Z52" s="210"/>
      <c r="AA52" s="210"/>
      <c r="AB52" s="210"/>
      <c r="AC52" s="210"/>
      <c r="AD52" s="210"/>
      <c r="AE52" s="210"/>
      <c r="AF52" s="210"/>
      <c r="AG52" s="210" t="s">
        <v>440</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42</v>
      </c>
      <c r="B53" s="248" t="s">
        <v>687</v>
      </c>
      <c r="C53" s="255" t="s">
        <v>688</v>
      </c>
      <c r="D53" s="249" t="s">
        <v>386</v>
      </c>
      <c r="E53" s="250">
        <v>2</v>
      </c>
      <c r="F53" s="251"/>
      <c r="G53" s="252">
        <f>ROUND(E53*F53,2)</f>
        <v>0</v>
      </c>
      <c r="H53" s="231"/>
      <c r="I53" s="230">
        <f>ROUND(E53*H53,2)</f>
        <v>0</v>
      </c>
      <c r="J53" s="231"/>
      <c r="K53" s="230">
        <f>ROUND(E53*J53,2)</f>
        <v>0</v>
      </c>
      <c r="L53" s="230">
        <v>21</v>
      </c>
      <c r="M53" s="230">
        <f>G53*(1+L53/100)</f>
        <v>0</v>
      </c>
      <c r="N53" s="229">
        <v>3.0500000000000002E-3</v>
      </c>
      <c r="O53" s="229">
        <f>ROUND(E53*N53,2)</f>
        <v>0.01</v>
      </c>
      <c r="P53" s="229">
        <v>0</v>
      </c>
      <c r="Q53" s="229">
        <f>ROUND(E53*P53,2)</f>
        <v>0</v>
      </c>
      <c r="R53" s="230"/>
      <c r="S53" s="230" t="s">
        <v>279</v>
      </c>
      <c r="T53" s="230" t="s">
        <v>280</v>
      </c>
      <c r="U53" s="230">
        <v>0</v>
      </c>
      <c r="V53" s="230">
        <f>ROUND(E53*U53,2)</f>
        <v>0</v>
      </c>
      <c r="W53" s="230"/>
      <c r="X53" s="230" t="s">
        <v>387</v>
      </c>
      <c r="Y53" s="210"/>
      <c r="Z53" s="210"/>
      <c r="AA53" s="210"/>
      <c r="AB53" s="210"/>
      <c r="AC53" s="210"/>
      <c r="AD53" s="210"/>
      <c r="AE53" s="210"/>
      <c r="AF53" s="210"/>
      <c r="AG53" s="210" t="s">
        <v>440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43</v>
      </c>
      <c r="B54" s="248" t="s">
        <v>689</v>
      </c>
      <c r="C54" s="255" t="s">
        <v>690</v>
      </c>
      <c r="D54" s="249" t="s">
        <v>386</v>
      </c>
      <c r="E54" s="250">
        <v>4</v>
      </c>
      <c r="F54" s="251"/>
      <c r="G54" s="252">
        <f>ROUND(E54*F54,2)</f>
        <v>0</v>
      </c>
      <c r="H54" s="231"/>
      <c r="I54" s="230">
        <f>ROUND(E54*H54,2)</f>
        <v>0</v>
      </c>
      <c r="J54" s="231"/>
      <c r="K54" s="230">
        <f>ROUND(E54*J54,2)</f>
        <v>0</v>
      </c>
      <c r="L54" s="230">
        <v>21</v>
      </c>
      <c r="M54" s="230">
        <f>G54*(1+L54/100)</f>
        <v>0</v>
      </c>
      <c r="N54" s="229">
        <v>3.8400000000000001E-3</v>
      </c>
      <c r="O54" s="229">
        <f>ROUND(E54*N54,2)</f>
        <v>0.02</v>
      </c>
      <c r="P54" s="229">
        <v>0</v>
      </c>
      <c r="Q54" s="229">
        <f>ROUND(E54*P54,2)</f>
        <v>0</v>
      </c>
      <c r="R54" s="230"/>
      <c r="S54" s="230" t="s">
        <v>279</v>
      </c>
      <c r="T54" s="230" t="s">
        <v>280</v>
      </c>
      <c r="U54" s="230">
        <v>0</v>
      </c>
      <c r="V54" s="230">
        <f>ROUND(E54*U54,2)</f>
        <v>0</v>
      </c>
      <c r="W54" s="230"/>
      <c r="X54" s="230" t="s">
        <v>387</v>
      </c>
      <c r="Y54" s="210"/>
      <c r="Z54" s="210"/>
      <c r="AA54" s="210"/>
      <c r="AB54" s="210"/>
      <c r="AC54" s="210"/>
      <c r="AD54" s="210"/>
      <c r="AE54" s="210"/>
      <c r="AF54" s="210"/>
      <c r="AG54" s="210" t="s">
        <v>440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47">
        <v>44</v>
      </c>
      <c r="B55" s="248" t="s">
        <v>1689</v>
      </c>
      <c r="C55" s="255" t="s">
        <v>700</v>
      </c>
      <c r="D55" s="249" t="s">
        <v>345</v>
      </c>
      <c r="E55" s="250">
        <v>73</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387</v>
      </c>
      <c r="Y55" s="210"/>
      <c r="Z55" s="210"/>
      <c r="AA55" s="210"/>
      <c r="AB55" s="210"/>
      <c r="AC55" s="210"/>
      <c r="AD55" s="210"/>
      <c r="AE55" s="210"/>
      <c r="AF55" s="210"/>
      <c r="AG55" s="210" t="s">
        <v>440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34" t="s">
        <v>274</v>
      </c>
      <c r="B56" s="235" t="s">
        <v>234</v>
      </c>
      <c r="C56" s="254" t="s">
        <v>235</v>
      </c>
      <c r="D56" s="236"/>
      <c r="E56" s="237"/>
      <c r="F56" s="238"/>
      <c r="G56" s="239">
        <f>SUMIF(AG57:AG102,"&lt;&gt;NOR",G57:G102)</f>
        <v>0</v>
      </c>
      <c r="H56" s="233"/>
      <c r="I56" s="233">
        <f>SUM(I57:I102)</f>
        <v>0</v>
      </c>
      <c r="J56" s="233"/>
      <c r="K56" s="233">
        <f>SUM(K57:K102)</f>
        <v>0</v>
      </c>
      <c r="L56" s="233"/>
      <c r="M56" s="233">
        <f>SUM(M57:M102)</f>
        <v>0</v>
      </c>
      <c r="N56" s="232"/>
      <c r="O56" s="232">
        <f>SUM(O57:O102)</f>
        <v>0.04</v>
      </c>
      <c r="P56" s="232"/>
      <c r="Q56" s="232">
        <f>SUM(Q57:Q102)</f>
        <v>0</v>
      </c>
      <c r="R56" s="233"/>
      <c r="S56" s="233"/>
      <c r="T56" s="233"/>
      <c r="U56" s="233"/>
      <c r="V56" s="233">
        <f>SUM(V57:V102)</f>
        <v>25.33</v>
      </c>
      <c r="W56" s="233"/>
      <c r="X56" s="233"/>
      <c r="AG56" t="s">
        <v>275</v>
      </c>
    </row>
    <row r="57" spans="1:60" outlineLevel="1" x14ac:dyDescent="0.2">
      <c r="A57" s="247">
        <v>45</v>
      </c>
      <c r="B57" s="248" t="s">
        <v>715</v>
      </c>
      <c r="C57" s="255" t="s">
        <v>716</v>
      </c>
      <c r="D57" s="249" t="s">
        <v>386</v>
      </c>
      <c r="E57" s="250">
        <v>28</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5.0999999999999997E-2</v>
      </c>
      <c r="V57" s="230">
        <f>ROUND(E57*U57,2)</f>
        <v>1.43</v>
      </c>
      <c r="W57" s="230"/>
      <c r="X57" s="230" t="s">
        <v>281</v>
      </c>
      <c r="Y57" s="210"/>
      <c r="Z57" s="210"/>
      <c r="AA57" s="210"/>
      <c r="AB57" s="210"/>
      <c r="AC57" s="210"/>
      <c r="AD57" s="210"/>
      <c r="AE57" s="210"/>
      <c r="AF57" s="210"/>
      <c r="AG57" s="210" t="s">
        <v>637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46</v>
      </c>
      <c r="B58" s="248" t="s">
        <v>1690</v>
      </c>
      <c r="C58" s="255" t="s">
        <v>736</v>
      </c>
      <c r="D58" s="249" t="s">
        <v>386</v>
      </c>
      <c r="E58" s="250">
        <v>1</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397</v>
      </c>
      <c r="T58" s="230" t="s">
        <v>280</v>
      </c>
      <c r="U58" s="230">
        <v>0.16500000000000001</v>
      </c>
      <c r="V58" s="230">
        <f>ROUND(E58*U58,2)</f>
        <v>0.17</v>
      </c>
      <c r="W58" s="230"/>
      <c r="X58" s="230" t="s">
        <v>281</v>
      </c>
      <c r="Y58" s="210"/>
      <c r="Z58" s="210"/>
      <c r="AA58" s="210"/>
      <c r="AB58" s="210"/>
      <c r="AC58" s="210"/>
      <c r="AD58" s="210"/>
      <c r="AE58" s="210"/>
      <c r="AF58" s="210"/>
      <c r="AG58" s="210" t="s">
        <v>637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47</v>
      </c>
      <c r="B59" s="248" t="s">
        <v>1691</v>
      </c>
      <c r="C59" s="255" t="s">
        <v>734</v>
      </c>
      <c r="D59" s="249" t="s">
        <v>386</v>
      </c>
      <c r="E59" s="250">
        <v>1</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397</v>
      </c>
      <c r="T59" s="230" t="s">
        <v>280</v>
      </c>
      <c r="U59" s="230">
        <v>0.20599999999999999</v>
      </c>
      <c r="V59" s="230">
        <f>ROUND(E59*U59,2)</f>
        <v>0.21</v>
      </c>
      <c r="W59" s="230"/>
      <c r="X59" s="230" t="s">
        <v>281</v>
      </c>
      <c r="Y59" s="210"/>
      <c r="Z59" s="210"/>
      <c r="AA59" s="210"/>
      <c r="AB59" s="210"/>
      <c r="AC59" s="210"/>
      <c r="AD59" s="210"/>
      <c r="AE59" s="210"/>
      <c r="AF59" s="210"/>
      <c r="AG59" s="210" t="s">
        <v>637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48</v>
      </c>
      <c r="B60" s="248" t="s">
        <v>1306</v>
      </c>
      <c r="C60" s="255" t="s">
        <v>1307</v>
      </c>
      <c r="D60" s="249" t="s">
        <v>386</v>
      </c>
      <c r="E60" s="250">
        <v>2</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0.22700000000000001</v>
      </c>
      <c r="V60" s="230">
        <f>ROUND(E60*U60,2)</f>
        <v>0.45</v>
      </c>
      <c r="W60" s="230"/>
      <c r="X60" s="230" t="s">
        <v>281</v>
      </c>
      <c r="Y60" s="210"/>
      <c r="Z60" s="210"/>
      <c r="AA60" s="210"/>
      <c r="AB60" s="210"/>
      <c r="AC60" s="210"/>
      <c r="AD60" s="210"/>
      <c r="AE60" s="210"/>
      <c r="AF60" s="210"/>
      <c r="AG60" s="210" t="s">
        <v>637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49</v>
      </c>
      <c r="B61" s="248" t="s">
        <v>737</v>
      </c>
      <c r="C61" s="255" t="s">
        <v>738</v>
      </c>
      <c r="D61" s="249" t="s">
        <v>386</v>
      </c>
      <c r="E61" s="250">
        <v>8</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0.26800000000000002</v>
      </c>
      <c r="V61" s="230">
        <f>ROUND(E61*U61,2)</f>
        <v>2.14</v>
      </c>
      <c r="W61" s="230"/>
      <c r="X61" s="230" t="s">
        <v>281</v>
      </c>
      <c r="Y61" s="210"/>
      <c r="Z61" s="210"/>
      <c r="AA61" s="210"/>
      <c r="AB61" s="210"/>
      <c r="AC61" s="210"/>
      <c r="AD61" s="210"/>
      <c r="AE61" s="210"/>
      <c r="AF61" s="210"/>
      <c r="AG61" s="210" t="s">
        <v>637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50</v>
      </c>
      <c r="B62" s="248" t="s">
        <v>1692</v>
      </c>
      <c r="C62" s="255" t="s">
        <v>740</v>
      </c>
      <c r="D62" s="249" t="s">
        <v>386</v>
      </c>
      <c r="E62" s="250">
        <v>3</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397</v>
      </c>
      <c r="T62" s="230" t="s">
        <v>280</v>
      </c>
      <c r="U62" s="230">
        <v>0.35</v>
      </c>
      <c r="V62" s="230">
        <f>ROUND(E62*U62,2)</f>
        <v>1.05</v>
      </c>
      <c r="W62" s="230"/>
      <c r="X62" s="230" t="s">
        <v>281</v>
      </c>
      <c r="Y62" s="210"/>
      <c r="Z62" s="210"/>
      <c r="AA62" s="210"/>
      <c r="AB62" s="210"/>
      <c r="AC62" s="210"/>
      <c r="AD62" s="210"/>
      <c r="AE62" s="210"/>
      <c r="AF62" s="210"/>
      <c r="AG62" s="210" t="s">
        <v>637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51</v>
      </c>
      <c r="B63" s="248" t="s">
        <v>1693</v>
      </c>
      <c r="C63" s="255" t="s">
        <v>742</v>
      </c>
      <c r="D63" s="249" t="s">
        <v>386</v>
      </c>
      <c r="E63" s="250">
        <v>24</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397</v>
      </c>
      <c r="T63" s="230" t="s">
        <v>280</v>
      </c>
      <c r="U63" s="230">
        <v>0.42199999999999999</v>
      </c>
      <c r="V63" s="230">
        <f>ROUND(E63*U63,2)</f>
        <v>10.130000000000001</v>
      </c>
      <c r="W63" s="230"/>
      <c r="X63" s="230" t="s">
        <v>281</v>
      </c>
      <c r="Y63" s="210"/>
      <c r="Z63" s="210"/>
      <c r="AA63" s="210"/>
      <c r="AB63" s="210"/>
      <c r="AC63" s="210"/>
      <c r="AD63" s="210"/>
      <c r="AE63" s="210"/>
      <c r="AF63" s="210"/>
      <c r="AG63" s="210" t="s">
        <v>637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47">
        <v>52</v>
      </c>
      <c r="B64" s="248" t="s">
        <v>705</v>
      </c>
      <c r="C64" s="255" t="s">
        <v>706</v>
      </c>
      <c r="D64" s="249" t="s">
        <v>386</v>
      </c>
      <c r="E64" s="250">
        <v>8</v>
      </c>
      <c r="F64" s="251"/>
      <c r="G64" s="252">
        <f>ROUND(E64*F64,2)</f>
        <v>0</v>
      </c>
      <c r="H64" s="231"/>
      <c r="I64" s="230">
        <f>ROUND(E64*H64,2)</f>
        <v>0</v>
      </c>
      <c r="J64" s="231"/>
      <c r="K64" s="230">
        <f>ROUND(E64*J64,2)</f>
        <v>0</v>
      </c>
      <c r="L64" s="230">
        <v>21</v>
      </c>
      <c r="M64" s="230">
        <f>G64*(1+L64/100)</f>
        <v>0</v>
      </c>
      <c r="N64" s="229">
        <v>2.7E-4</v>
      </c>
      <c r="O64" s="229">
        <f>ROUND(E64*N64,2)</f>
        <v>0</v>
      </c>
      <c r="P64" s="229">
        <v>0</v>
      </c>
      <c r="Q64" s="229">
        <f>ROUND(E64*P64,2)</f>
        <v>0</v>
      </c>
      <c r="R64" s="230"/>
      <c r="S64" s="230" t="s">
        <v>279</v>
      </c>
      <c r="T64" s="230" t="s">
        <v>280</v>
      </c>
      <c r="U64" s="230">
        <v>0.38</v>
      </c>
      <c r="V64" s="230">
        <f>ROUND(E64*U64,2)</f>
        <v>3.04</v>
      </c>
      <c r="W64" s="230"/>
      <c r="X64" s="230" t="s">
        <v>281</v>
      </c>
      <c r="Y64" s="210"/>
      <c r="Z64" s="210"/>
      <c r="AA64" s="210"/>
      <c r="AB64" s="210"/>
      <c r="AC64" s="210"/>
      <c r="AD64" s="210"/>
      <c r="AE64" s="210"/>
      <c r="AF64" s="210"/>
      <c r="AG64" s="210" t="s">
        <v>637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53</v>
      </c>
      <c r="B65" s="248" t="s">
        <v>1694</v>
      </c>
      <c r="C65" s="255" t="s">
        <v>1469</v>
      </c>
      <c r="D65" s="249" t="s">
        <v>386</v>
      </c>
      <c r="E65" s="250">
        <v>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820</v>
      </c>
      <c r="U65" s="230">
        <v>0</v>
      </c>
      <c r="V65" s="230">
        <f>ROUND(E65*U65,2)</f>
        <v>0</v>
      </c>
      <c r="W65" s="230"/>
      <c r="X65" s="230" t="s">
        <v>281</v>
      </c>
      <c r="Y65" s="210"/>
      <c r="Z65" s="210"/>
      <c r="AA65" s="210"/>
      <c r="AB65" s="210"/>
      <c r="AC65" s="210"/>
      <c r="AD65" s="210"/>
      <c r="AE65" s="210"/>
      <c r="AF65" s="210"/>
      <c r="AG65" s="210" t="s">
        <v>637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54</v>
      </c>
      <c r="B66" s="248" t="s">
        <v>1622</v>
      </c>
      <c r="C66" s="255" t="s">
        <v>1623</v>
      </c>
      <c r="D66" s="249" t="s">
        <v>386</v>
      </c>
      <c r="E66" s="250">
        <v>1</v>
      </c>
      <c r="F66" s="251"/>
      <c r="G66" s="252">
        <f>ROUND(E66*F66,2)</f>
        <v>0</v>
      </c>
      <c r="H66" s="231"/>
      <c r="I66" s="230">
        <f>ROUND(E66*H66,2)</f>
        <v>0</v>
      </c>
      <c r="J66" s="231"/>
      <c r="K66" s="230">
        <f>ROUND(E66*J66,2)</f>
        <v>0</v>
      </c>
      <c r="L66" s="230">
        <v>21</v>
      </c>
      <c r="M66" s="230">
        <f>G66*(1+L66/100)</f>
        <v>0</v>
      </c>
      <c r="N66" s="229">
        <v>5.7400000000000003E-3</v>
      </c>
      <c r="O66" s="229">
        <f>ROUND(E66*N66,2)</f>
        <v>0.01</v>
      </c>
      <c r="P66" s="229">
        <v>0</v>
      </c>
      <c r="Q66" s="229">
        <f>ROUND(E66*P66,2)</f>
        <v>0</v>
      </c>
      <c r="R66" s="230"/>
      <c r="S66" s="230" t="s">
        <v>279</v>
      </c>
      <c r="T66" s="230" t="s">
        <v>280</v>
      </c>
      <c r="U66" s="230">
        <v>1.04</v>
      </c>
      <c r="V66" s="230">
        <f>ROUND(E66*U66,2)</f>
        <v>1.04</v>
      </c>
      <c r="W66" s="230"/>
      <c r="X66" s="230" t="s">
        <v>281</v>
      </c>
      <c r="Y66" s="210"/>
      <c r="Z66" s="210"/>
      <c r="AA66" s="210"/>
      <c r="AB66" s="210"/>
      <c r="AC66" s="210"/>
      <c r="AD66" s="210"/>
      <c r="AE66" s="210"/>
      <c r="AF66" s="210"/>
      <c r="AG66" s="210" t="s">
        <v>637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55</v>
      </c>
      <c r="B67" s="248" t="s">
        <v>713</v>
      </c>
      <c r="C67" s="255" t="s">
        <v>714</v>
      </c>
      <c r="D67" s="249" t="s">
        <v>386</v>
      </c>
      <c r="E67" s="250">
        <v>1</v>
      </c>
      <c r="F67" s="251"/>
      <c r="G67" s="252">
        <f>ROUND(E67*F67,2)</f>
        <v>0</v>
      </c>
      <c r="H67" s="231"/>
      <c r="I67" s="230">
        <f>ROUND(E67*H67,2)</f>
        <v>0</v>
      </c>
      <c r="J67" s="231"/>
      <c r="K67" s="230">
        <f>ROUND(E67*J67,2)</f>
        <v>0</v>
      </c>
      <c r="L67" s="230">
        <v>21</v>
      </c>
      <c r="M67" s="230">
        <f>G67*(1+L67/100)</f>
        <v>0</v>
      </c>
      <c r="N67" s="229">
        <v>8.2299999999999995E-3</v>
      </c>
      <c r="O67" s="229">
        <f>ROUND(E67*N67,2)</f>
        <v>0.01</v>
      </c>
      <c r="P67" s="229">
        <v>0</v>
      </c>
      <c r="Q67" s="229">
        <f>ROUND(E67*P67,2)</f>
        <v>0</v>
      </c>
      <c r="R67" s="230"/>
      <c r="S67" s="230" t="s">
        <v>279</v>
      </c>
      <c r="T67" s="230" t="s">
        <v>280</v>
      </c>
      <c r="U67" s="230">
        <v>1.5920000000000001</v>
      </c>
      <c r="V67" s="230">
        <f>ROUND(E67*U67,2)</f>
        <v>1.59</v>
      </c>
      <c r="W67" s="230"/>
      <c r="X67" s="230" t="s">
        <v>281</v>
      </c>
      <c r="Y67" s="210"/>
      <c r="Z67" s="210"/>
      <c r="AA67" s="210"/>
      <c r="AB67" s="210"/>
      <c r="AC67" s="210"/>
      <c r="AD67" s="210"/>
      <c r="AE67" s="210"/>
      <c r="AF67" s="210"/>
      <c r="AG67" s="210" t="s">
        <v>637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56</v>
      </c>
      <c r="B68" s="248" t="s">
        <v>717</v>
      </c>
      <c r="C68" s="255" t="s">
        <v>718</v>
      </c>
      <c r="D68" s="249" t="s">
        <v>386</v>
      </c>
      <c r="E68" s="250">
        <v>2</v>
      </c>
      <c r="F68" s="251"/>
      <c r="G68" s="252">
        <f>ROUND(E68*F68,2)</f>
        <v>0</v>
      </c>
      <c r="H68" s="231"/>
      <c r="I68" s="230">
        <f>ROUND(E68*H68,2)</f>
        <v>0</v>
      </c>
      <c r="J68" s="231"/>
      <c r="K68" s="230">
        <f>ROUND(E68*J68,2)</f>
        <v>0</v>
      </c>
      <c r="L68" s="230">
        <v>21</v>
      </c>
      <c r="M68" s="230">
        <f>G68*(1+L68/100)</f>
        <v>0</v>
      </c>
      <c r="N68" s="229">
        <v>1.1639999999999999E-2</v>
      </c>
      <c r="O68" s="229">
        <f>ROUND(E68*N68,2)</f>
        <v>0.02</v>
      </c>
      <c r="P68" s="229">
        <v>0</v>
      </c>
      <c r="Q68" s="229">
        <f>ROUND(E68*P68,2)</f>
        <v>0</v>
      </c>
      <c r="R68" s="230"/>
      <c r="S68" s="230" t="s">
        <v>279</v>
      </c>
      <c r="T68" s="230" t="s">
        <v>280</v>
      </c>
      <c r="U68" s="230">
        <v>2.0409999999999999</v>
      </c>
      <c r="V68" s="230">
        <f>ROUND(E68*U68,2)</f>
        <v>4.08</v>
      </c>
      <c r="W68" s="230"/>
      <c r="X68" s="230" t="s">
        <v>281</v>
      </c>
      <c r="Y68" s="210"/>
      <c r="Z68" s="210"/>
      <c r="AA68" s="210"/>
      <c r="AB68" s="210"/>
      <c r="AC68" s="210"/>
      <c r="AD68" s="210"/>
      <c r="AE68" s="210"/>
      <c r="AF68" s="210"/>
      <c r="AG68" s="210" t="s">
        <v>637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57</v>
      </c>
      <c r="B69" s="248" t="s">
        <v>1695</v>
      </c>
      <c r="C69" s="255" t="s">
        <v>1696</v>
      </c>
      <c r="D69" s="249" t="s">
        <v>386</v>
      </c>
      <c r="E69" s="250">
        <v>1</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820</v>
      </c>
      <c r="U69" s="230">
        <v>0</v>
      </c>
      <c r="V69" s="230">
        <f>ROUND(E69*U69,2)</f>
        <v>0</v>
      </c>
      <c r="W69" s="230"/>
      <c r="X69" s="230" t="s">
        <v>281</v>
      </c>
      <c r="Y69" s="210"/>
      <c r="Z69" s="210"/>
      <c r="AA69" s="210"/>
      <c r="AB69" s="210"/>
      <c r="AC69" s="210"/>
      <c r="AD69" s="210"/>
      <c r="AE69" s="210"/>
      <c r="AF69" s="210"/>
      <c r="AG69" s="210" t="s">
        <v>637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58</v>
      </c>
      <c r="B70" s="248" t="s">
        <v>1697</v>
      </c>
      <c r="C70" s="255" t="s">
        <v>1467</v>
      </c>
      <c r="D70" s="249" t="s">
        <v>386</v>
      </c>
      <c r="E70" s="250">
        <v>10</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637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1">
        <v>59</v>
      </c>
      <c r="B71" s="242" t="s">
        <v>1698</v>
      </c>
      <c r="C71" s="256" t="s">
        <v>1699</v>
      </c>
      <c r="D71" s="243" t="s">
        <v>386</v>
      </c>
      <c r="E71" s="244">
        <v>8</v>
      </c>
      <c r="F71" s="245"/>
      <c r="G71" s="246">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387</v>
      </c>
      <c r="Y71" s="210"/>
      <c r="Z71" s="210"/>
      <c r="AA71" s="210"/>
      <c r="AB71" s="210"/>
      <c r="AC71" s="210"/>
      <c r="AD71" s="210"/>
      <c r="AE71" s="210"/>
      <c r="AF71" s="210"/>
      <c r="AG71" s="210" t="s">
        <v>440</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27"/>
      <c r="B72" s="228"/>
      <c r="C72" s="257" t="s">
        <v>1700</v>
      </c>
      <c r="D72" s="253"/>
      <c r="E72" s="253"/>
      <c r="F72" s="253"/>
      <c r="G72" s="253"/>
      <c r="H72" s="230"/>
      <c r="I72" s="230"/>
      <c r="J72" s="230"/>
      <c r="K72" s="230"/>
      <c r="L72" s="230"/>
      <c r="M72" s="230"/>
      <c r="N72" s="229"/>
      <c r="O72" s="229"/>
      <c r="P72" s="229"/>
      <c r="Q72" s="229"/>
      <c r="R72" s="230"/>
      <c r="S72" s="230"/>
      <c r="T72" s="230"/>
      <c r="U72" s="230"/>
      <c r="V72" s="230"/>
      <c r="W72" s="230"/>
      <c r="X72" s="230"/>
      <c r="Y72" s="210"/>
      <c r="Z72" s="210"/>
      <c r="AA72" s="210"/>
      <c r="AB72" s="210"/>
      <c r="AC72" s="210"/>
      <c r="AD72" s="210"/>
      <c r="AE72" s="210"/>
      <c r="AF72" s="210"/>
      <c r="AG72" s="210" t="s">
        <v>294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7">
        <v>60</v>
      </c>
      <c r="B73" s="248" t="s">
        <v>1701</v>
      </c>
      <c r="C73" s="255" t="s">
        <v>1702</v>
      </c>
      <c r="D73" s="249" t="s">
        <v>386</v>
      </c>
      <c r="E73" s="250">
        <v>8</v>
      </c>
      <c r="F73" s="251"/>
      <c r="G73" s="252">
        <f>ROUND(E73*F73,2)</f>
        <v>0</v>
      </c>
      <c r="H73" s="231"/>
      <c r="I73" s="230">
        <f>ROUND(E73*H73,2)</f>
        <v>0</v>
      </c>
      <c r="J73" s="231"/>
      <c r="K73" s="230">
        <f>ROUND(E73*J73,2)</f>
        <v>0</v>
      </c>
      <c r="L73" s="230">
        <v>21</v>
      </c>
      <c r="M73" s="230">
        <f>G73*(1+L73/100)</f>
        <v>0</v>
      </c>
      <c r="N73" s="229">
        <v>1E-4</v>
      </c>
      <c r="O73" s="229">
        <f>ROUND(E73*N73,2)</f>
        <v>0</v>
      </c>
      <c r="P73" s="229">
        <v>0</v>
      </c>
      <c r="Q73" s="229">
        <f>ROUND(E73*P73,2)</f>
        <v>0</v>
      </c>
      <c r="R73" s="230"/>
      <c r="S73" s="230" t="s">
        <v>279</v>
      </c>
      <c r="T73" s="230" t="s">
        <v>280</v>
      </c>
      <c r="U73" s="230">
        <v>0</v>
      </c>
      <c r="V73" s="230">
        <f>ROUND(E73*U73,2)</f>
        <v>0</v>
      </c>
      <c r="W73" s="230"/>
      <c r="X73" s="230" t="s">
        <v>387</v>
      </c>
      <c r="Y73" s="210"/>
      <c r="Z73" s="210"/>
      <c r="AA73" s="210"/>
      <c r="AB73" s="210"/>
      <c r="AC73" s="210"/>
      <c r="AD73" s="210"/>
      <c r="AE73" s="210"/>
      <c r="AF73" s="210"/>
      <c r="AG73" s="210" t="s">
        <v>440</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47">
        <v>61</v>
      </c>
      <c r="B74" s="248" t="s">
        <v>1703</v>
      </c>
      <c r="C74" s="255" t="s">
        <v>746</v>
      </c>
      <c r="D74" s="249" t="s">
        <v>386</v>
      </c>
      <c r="E74" s="250">
        <v>8</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387</v>
      </c>
      <c r="Y74" s="210"/>
      <c r="Z74" s="210"/>
      <c r="AA74" s="210"/>
      <c r="AB74" s="210"/>
      <c r="AC74" s="210"/>
      <c r="AD74" s="210"/>
      <c r="AE74" s="210"/>
      <c r="AF74" s="210"/>
      <c r="AG74" s="210" t="s">
        <v>440</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62</v>
      </c>
      <c r="B75" s="248" t="s">
        <v>1704</v>
      </c>
      <c r="C75" s="255" t="s">
        <v>1471</v>
      </c>
      <c r="D75" s="249" t="s">
        <v>386</v>
      </c>
      <c r="E75" s="250">
        <v>6</v>
      </c>
      <c r="F75" s="251"/>
      <c r="G75" s="252">
        <f>ROUND(E75*F75,2)</f>
        <v>0</v>
      </c>
      <c r="H75" s="231"/>
      <c r="I75" s="230">
        <f>ROUND(E75*H75,2)</f>
        <v>0</v>
      </c>
      <c r="J75" s="231"/>
      <c r="K75" s="230">
        <f>ROUND(E75*J75,2)</f>
        <v>0</v>
      </c>
      <c r="L75" s="230">
        <v>21</v>
      </c>
      <c r="M75" s="230">
        <f>G75*(1+L75/100)</f>
        <v>0</v>
      </c>
      <c r="N75" s="229">
        <v>8.0000000000000004E-4</v>
      </c>
      <c r="O75" s="229">
        <f>ROUND(E75*N75,2)</f>
        <v>0</v>
      </c>
      <c r="P75" s="229">
        <v>0</v>
      </c>
      <c r="Q75" s="229">
        <f>ROUND(E75*P75,2)</f>
        <v>0</v>
      </c>
      <c r="R75" s="230"/>
      <c r="S75" s="230" t="s">
        <v>279</v>
      </c>
      <c r="T75" s="230" t="s">
        <v>280</v>
      </c>
      <c r="U75" s="230">
        <v>0</v>
      </c>
      <c r="V75" s="230">
        <f>ROUND(E75*U75,2)</f>
        <v>0</v>
      </c>
      <c r="W75" s="230"/>
      <c r="X75" s="230" t="s">
        <v>387</v>
      </c>
      <c r="Y75" s="210"/>
      <c r="Z75" s="210"/>
      <c r="AA75" s="210"/>
      <c r="AB75" s="210"/>
      <c r="AC75" s="210"/>
      <c r="AD75" s="210"/>
      <c r="AE75" s="210"/>
      <c r="AF75" s="210"/>
      <c r="AG75" s="210" t="s">
        <v>440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7">
        <v>63</v>
      </c>
      <c r="B76" s="248" t="s">
        <v>1705</v>
      </c>
      <c r="C76" s="255" t="s">
        <v>1706</v>
      </c>
      <c r="D76" s="249" t="s">
        <v>386</v>
      </c>
      <c r="E76" s="250">
        <v>4</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387</v>
      </c>
      <c r="Y76" s="210"/>
      <c r="Z76" s="210"/>
      <c r="AA76" s="210"/>
      <c r="AB76" s="210"/>
      <c r="AC76" s="210"/>
      <c r="AD76" s="210"/>
      <c r="AE76" s="210"/>
      <c r="AF76" s="210"/>
      <c r="AG76" s="210" t="s">
        <v>440</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7">
        <v>64</v>
      </c>
      <c r="B77" s="248" t="s">
        <v>1707</v>
      </c>
      <c r="C77" s="255" t="s">
        <v>1287</v>
      </c>
      <c r="D77" s="249" t="s">
        <v>386</v>
      </c>
      <c r="E77" s="250">
        <v>1</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279</v>
      </c>
      <c r="T77" s="230" t="s">
        <v>280</v>
      </c>
      <c r="U77" s="230">
        <v>0</v>
      </c>
      <c r="V77" s="230">
        <f>ROUND(E77*U77,2)</f>
        <v>0</v>
      </c>
      <c r="W77" s="230"/>
      <c r="X77" s="230" t="s">
        <v>387</v>
      </c>
      <c r="Y77" s="210"/>
      <c r="Z77" s="210"/>
      <c r="AA77" s="210"/>
      <c r="AB77" s="210"/>
      <c r="AC77" s="210"/>
      <c r="AD77" s="210"/>
      <c r="AE77" s="210"/>
      <c r="AF77" s="210"/>
      <c r="AG77" s="210" t="s">
        <v>440</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65</v>
      </c>
      <c r="B78" s="248" t="s">
        <v>1708</v>
      </c>
      <c r="C78" s="255" t="s">
        <v>1429</v>
      </c>
      <c r="D78" s="249" t="s">
        <v>386</v>
      </c>
      <c r="E78" s="250">
        <v>1</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387</v>
      </c>
      <c r="Y78" s="210"/>
      <c r="Z78" s="210"/>
      <c r="AA78" s="210"/>
      <c r="AB78" s="210"/>
      <c r="AC78" s="210"/>
      <c r="AD78" s="210"/>
      <c r="AE78" s="210"/>
      <c r="AF78" s="210"/>
      <c r="AG78" s="210" t="s">
        <v>440</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66</v>
      </c>
      <c r="B79" s="248" t="s">
        <v>1709</v>
      </c>
      <c r="C79" s="255" t="s">
        <v>1309</v>
      </c>
      <c r="D79" s="249" t="s">
        <v>386</v>
      </c>
      <c r="E79" s="250">
        <v>1</v>
      </c>
      <c r="F79" s="251"/>
      <c r="G79" s="252">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387</v>
      </c>
      <c r="Y79" s="210"/>
      <c r="Z79" s="210"/>
      <c r="AA79" s="210"/>
      <c r="AB79" s="210"/>
      <c r="AC79" s="210"/>
      <c r="AD79" s="210"/>
      <c r="AE79" s="210"/>
      <c r="AF79" s="210"/>
      <c r="AG79" s="210" t="s">
        <v>440</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7">
        <v>67</v>
      </c>
      <c r="B80" s="248" t="s">
        <v>1710</v>
      </c>
      <c r="C80" s="255" t="s">
        <v>1289</v>
      </c>
      <c r="D80" s="249" t="s">
        <v>386</v>
      </c>
      <c r="E80" s="250">
        <v>3</v>
      </c>
      <c r="F80" s="251"/>
      <c r="G80" s="252">
        <f>ROUND(E80*F80,2)</f>
        <v>0</v>
      </c>
      <c r="H80" s="231"/>
      <c r="I80" s="230">
        <f>ROUND(E80*H80,2)</f>
        <v>0</v>
      </c>
      <c r="J80" s="231"/>
      <c r="K80" s="230">
        <f>ROUND(E80*J80,2)</f>
        <v>0</v>
      </c>
      <c r="L80" s="230">
        <v>21</v>
      </c>
      <c r="M80" s="230">
        <f>G80*(1+L80/100)</f>
        <v>0</v>
      </c>
      <c r="N80" s="229">
        <v>0</v>
      </c>
      <c r="O80" s="229">
        <f>ROUND(E80*N80,2)</f>
        <v>0</v>
      </c>
      <c r="P80" s="229">
        <v>0</v>
      </c>
      <c r="Q80" s="229">
        <f>ROUND(E80*P80,2)</f>
        <v>0</v>
      </c>
      <c r="R80" s="230"/>
      <c r="S80" s="230" t="s">
        <v>279</v>
      </c>
      <c r="T80" s="230" t="s">
        <v>280</v>
      </c>
      <c r="U80" s="230">
        <v>0</v>
      </c>
      <c r="V80" s="230">
        <f>ROUND(E80*U80,2)</f>
        <v>0</v>
      </c>
      <c r="W80" s="230"/>
      <c r="X80" s="230" t="s">
        <v>387</v>
      </c>
      <c r="Y80" s="210"/>
      <c r="Z80" s="210"/>
      <c r="AA80" s="210"/>
      <c r="AB80" s="210"/>
      <c r="AC80" s="210"/>
      <c r="AD80" s="210"/>
      <c r="AE80" s="210"/>
      <c r="AF80" s="210"/>
      <c r="AG80" s="210" t="s">
        <v>440</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33.75" outlineLevel="1" x14ac:dyDescent="0.2">
      <c r="A81" s="247">
        <v>68</v>
      </c>
      <c r="B81" s="248" t="s">
        <v>1711</v>
      </c>
      <c r="C81" s="255" t="s">
        <v>1611</v>
      </c>
      <c r="D81" s="249" t="s">
        <v>386</v>
      </c>
      <c r="E81" s="250">
        <v>1</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387</v>
      </c>
      <c r="Y81" s="210"/>
      <c r="Z81" s="210"/>
      <c r="AA81" s="210"/>
      <c r="AB81" s="210"/>
      <c r="AC81" s="210"/>
      <c r="AD81" s="210"/>
      <c r="AE81" s="210"/>
      <c r="AF81" s="210"/>
      <c r="AG81" s="210" t="s">
        <v>440</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7">
        <v>69</v>
      </c>
      <c r="B82" s="248" t="s">
        <v>1712</v>
      </c>
      <c r="C82" s="255" t="s">
        <v>780</v>
      </c>
      <c r="D82" s="249" t="s">
        <v>386</v>
      </c>
      <c r="E82" s="250">
        <v>8</v>
      </c>
      <c r="F82" s="251"/>
      <c r="G82" s="252">
        <f>ROUND(E82*F82,2)</f>
        <v>0</v>
      </c>
      <c r="H82" s="231"/>
      <c r="I82" s="230">
        <f>ROUND(E82*H82,2)</f>
        <v>0</v>
      </c>
      <c r="J82" s="231"/>
      <c r="K82" s="230">
        <f>ROUND(E82*J82,2)</f>
        <v>0</v>
      </c>
      <c r="L82" s="230">
        <v>21</v>
      </c>
      <c r="M82" s="230">
        <f>G82*(1+L82/100)</f>
        <v>0</v>
      </c>
      <c r="N82" s="229">
        <v>1E-4</v>
      </c>
      <c r="O82" s="229">
        <f>ROUND(E82*N82,2)</f>
        <v>0</v>
      </c>
      <c r="P82" s="229">
        <v>0</v>
      </c>
      <c r="Q82" s="229">
        <f>ROUND(E82*P82,2)</f>
        <v>0</v>
      </c>
      <c r="R82" s="230"/>
      <c r="S82" s="230" t="s">
        <v>279</v>
      </c>
      <c r="T82" s="230" t="s">
        <v>280</v>
      </c>
      <c r="U82" s="230">
        <v>0</v>
      </c>
      <c r="V82" s="230">
        <f>ROUND(E82*U82,2)</f>
        <v>0</v>
      </c>
      <c r="W82" s="230"/>
      <c r="X82" s="230" t="s">
        <v>387</v>
      </c>
      <c r="Y82" s="210"/>
      <c r="Z82" s="210"/>
      <c r="AA82" s="210"/>
      <c r="AB82" s="210"/>
      <c r="AC82" s="210"/>
      <c r="AD82" s="210"/>
      <c r="AE82" s="210"/>
      <c r="AF82" s="210"/>
      <c r="AG82" s="210" t="s">
        <v>440</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47">
        <v>70</v>
      </c>
      <c r="B83" s="248" t="s">
        <v>1713</v>
      </c>
      <c r="C83" s="255" t="s">
        <v>1714</v>
      </c>
      <c r="D83" s="249" t="s">
        <v>386</v>
      </c>
      <c r="E83" s="250">
        <v>3</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820</v>
      </c>
      <c r="U83" s="230">
        <v>0</v>
      </c>
      <c r="V83" s="230">
        <f>ROUND(E83*U83,2)</f>
        <v>0</v>
      </c>
      <c r="W83" s="230"/>
      <c r="X83" s="230" t="s">
        <v>281</v>
      </c>
      <c r="Y83" s="210"/>
      <c r="Z83" s="210"/>
      <c r="AA83" s="210"/>
      <c r="AB83" s="210"/>
      <c r="AC83" s="210"/>
      <c r="AD83" s="210"/>
      <c r="AE83" s="210"/>
      <c r="AF83" s="210"/>
      <c r="AG83" s="210" t="s">
        <v>637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7">
        <v>71</v>
      </c>
      <c r="B84" s="248" t="s">
        <v>1715</v>
      </c>
      <c r="C84" s="255" t="s">
        <v>782</v>
      </c>
      <c r="D84" s="249" t="s">
        <v>386</v>
      </c>
      <c r="E84" s="250">
        <v>20</v>
      </c>
      <c r="F84" s="251"/>
      <c r="G84" s="252">
        <f>ROUND(E84*F84,2)</f>
        <v>0</v>
      </c>
      <c r="H84" s="231"/>
      <c r="I84" s="230">
        <f>ROUND(E84*H84,2)</f>
        <v>0</v>
      </c>
      <c r="J84" s="231"/>
      <c r="K84" s="230">
        <f>ROUND(E84*J84,2)</f>
        <v>0</v>
      </c>
      <c r="L84" s="230">
        <v>21</v>
      </c>
      <c r="M84" s="230">
        <f>G84*(1+L84/100)</f>
        <v>0</v>
      </c>
      <c r="N84" s="229">
        <v>1.9000000000000001E-4</v>
      </c>
      <c r="O84" s="229">
        <f>ROUND(E84*N84,2)</f>
        <v>0</v>
      </c>
      <c r="P84" s="229">
        <v>0</v>
      </c>
      <c r="Q84" s="229">
        <f>ROUND(E84*P84,2)</f>
        <v>0</v>
      </c>
      <c r="R84" s="230"/>
      <c r="S84" s="230" t="s">
        <v>279</v>
      </c>
      <c r="T84" s="230" t="s">
        <v>280</v>
      </c>
      <c r="U84" s="230">
        <v>0</v>
      </c>
      <c r="V84" s="230">
        <f>ROUND(E84*U84,2)</f>
        <v>0</v>
      </c>
      <c r="W84" s="230"/>
      <c r="X84" s="230" t="s">
        <v>387</v>
      </c>
      <c r="Y84" s="210"/>
      <c r="Z84" s="210"/>
      <c r="AA84" s="210"/>
      <c r="AB84" s="210"/>
      <c r="AC84" s="210"/>
      <c r="AD84" s="210"/>
      <c r="AE84" s="210"/>
      <c r="AF84" s="210"/>
      <c r="AG84" s="210" t="s">
        <v>440</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7">
        <v>72</v>
      </c>
      <c r="B85" s="248" t="s">
        <v>1716</v>
      </c>
      <c r="C85" s="255" t="s">
        <v>789</v>
      </c>
      <c r="D85" s="249" t="s">
        <v>386</v>
      </c>
      <c r="E85" s="250">
        <v>4</v>
      </c>
      <c r="F85" s="251"/>
      <c r="G85" s="252">
        <f>ROUND(E85*F85,2)</f>
        <v>0</v>
      </c>
      <c r="H85" s="231"/>
      <c r="I85" s="230">
        <f>ROUND(E85*H85,2)</f>
        <v>0</v>
      </c>
      <c r="J85" s="231"/>
      <c r="K85" s="230">
        <f>ROUND(E85*J85,2)</f>
        <v>0</v>
      </c>
      <c r="L85" s="230">
        <v>21</v>
      </c>
      <c r="M85" s="230">
        <f>G85*(1+L85/100)</f>
        <v>0</v>
      </c>
      <c r="N85" s="229">
        <v>0</v>
      </c>
      <c r="O85" s="229">
        <f>ROUND(E85*N85,2)</f>
        <v>0</v>
      </c>
      <c r="P85" s="229">
        <v>0</v>
      </c>
      <c r="Q85" s="229">
        <f>ROUND(E85*P85,2)</f>
        <v>0</v>
      </c>
      <c r="R85" s="230"/>
      <c r="S85" s="230" t="s">
        <v>279</v>
      </c>
      <c r="T85" s="230" t="s">
        <v>280</v>
      </c>
      <c r="U85" s="230">
        <v>0</v>
      </c>
      <c r="V85" s="230">
        <f>ROUND(E85*U85,2)</f>
        <v>0</v>
      </c>
      <c r="W85" s="230"/>
      <c r="X85" s="230" t="s">
        <v>387</v>
      </c>
      <c r="Y85" s="210"/>
      <c r="Z85" s="210"/>
      <c r="AA85" s="210"/>
      <c r="AB85" s="210"/>
      <c r="AC85" s="210"/>
      <c r="AD85" s="210"/>
      <c r="AE85" s="210"/>
      <c r="AF85" s="210"/>
      <c r="AG85" s="210" t="s">
        <v>440</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7">
        <v>73</v>
      </c>
      <c r="B86" s="248" t="s">
        <v>1717</v>
      </c>
      <c r="C86" s="255" t="s">
        <v>793</v>
      </c>
      <c r="D86" s="249" t="s">
        <v>386</v>
      </c>
      <c r="E86" s="250">
        <v>12</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820</v>
      </c>
      <c r="U86" s="230">
        <v>0</v>
      </c>
      <c r="V86" s="230">
        <f>ROUND(E86*U86,2)</f>
        <v>0</v>
      </c>
      <c r="W86" s="230"/>
      <c r="X86" s="230" t="s">
        <v>281</v>
      </c>
      <c r="Y86" s="210"/>
      <c r="Z86" s="210"/>
      <c r="AA86" s="210"/>
      <c r="AB86" s="210"/>
      <c r="AC86" s="210"/>
      <c r="AD86" s="210"/>
      <c r="AE86" s="210"/>
      <c r="AF86" s="210"/>
      <c r="AG86" s="210" t="s">
        <v>637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7">
        <v>74</v>
      </c>
      <c r="B87" s="248" t="s">
        <v>1718</v>
      </c>
      <c r="C87" s="255" t="s">
        <v>1719</v>
      </c>
      <c r="D87" s="249" t="s">
        <v>386</v>
      </c>
      <c r="E87" s="250">
        <v>1</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387</v>
      </c>
      <c r="Y87" s="210"/>
      <c r="Z87" s="210"/>
      <c r="AA87" s="210"/>
      <c r="AB87" s="210"/>
      <c r="AC87" s="210"/>
      <c r="AD87" s="210"/>
      <c r="AE87" s="210"/>
      <c r="AF87" s="210"/>
      <c r="AG87" s="210" t="s">
        <v>440</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7">
        <v>75</v>
      </c>
      <c r="B88" s="248" t="s">
        <v>1720</v>
      </c>
      <c r="C88" s="255" t="s">
        <v>1721</v>
      </c>
      <c r="D88" s="249" t="s">
        <v>386</v>
      </c>
      <c r="E88" s="250">
        <v>3</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820</v>
      </c>
      <c r="U88" s="230">
        <v>0</v>
      </c>
      <c r="V88" s="230">
        <f>ROUND(E88*U88,2)</f>
        <v>0</v>
      </c>
      <c r="W88" s="230"/>
      <c r="X88" s="230" t="s">
        <v>281</v>
      </c>
      <c r="Y88" s="210"/>
      <c r="Z88" s="210"/>
      <c r="AA88" s="210"/>
      <c r="AB88" s="210"/>
      <c r="AC88" s="210"/>
      <c r="AD88" s="210"/>
      <c r="AE88" s="210"/>
      <c r="AF88" s="210"/>
      <c r="AG88" s="210" t="s">
        <v>637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7">
        <v>76</v>
      </c>
      <c r="B89" s="248" t="s">
        <v>1722</v>
      </c>
      <c r="C89" s="255" t="s">
        <v>840</v>
      </c>
      <c r="D89" s="249" t="s">
        <v>386</v>
      </c>
      <c r="E89" s="250">
        <v>1</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387</v>
      </c>
      <c r="Y89" s="210"/>
      <c r="Z89" s="210"/>
      <c r="AA89" s="210"/>
      <c r="AB89" s="210"/>
      <c r="AC89" s="210"/>
      <c r="AD89" s="210"/>
      <c r="AE89" s="210"/>
      <c r="AF89" s="210"/>
      <c r="AG89" s="210" t="s">
        <v>440</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7">
        <v>77</v>
      </c>
      <c r="B90" s="248" t="s">
        <v>1723</v>
      </c>
      <c r="C90" s="255" t="s">
        <v>842</v>
      </c>
      <c r="D90" s="249" t="s">
        <v>386</v>
      </c>
      <c r="E90" s="250">
        <v>1</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387</v>
      </c>
      <c r="Y90" s="210"/>
      <c r="Z90" s="210"/>
      <c r="AA90" s="210"/>
      <c r="AB90" s="210"/>
      <c r="AC90" s="210"/>
      <c r="AD90" s="210"/>
      <c r="AE90" s="210"/>
      <c r="AF90" s="210"/>
      <c r="AG90" s="210" t="s">
        <v>440</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7">
        <v>78</v>
      </c>
      <c r="B91" s="248" t="s">
        <v>1724</v>
      </c>
      <c r="C91" s="255" t="s">
        <v>1725</v>
      </c>
      <c r="D91" s="249" t="s">
        <v>386</v>
      </c>
      <c r="E91" s="250">
        <v>2</v>
      </c>
      <c r="F91" s="251"/>
      <c r="G91" s="252">
        <f>ROUND(E91*F91,2)</f>
        <v>0</v>
      </c>
      <c r="H91" s="231"/>
      <c r="I91" s="230">
        <f>ROUND(E91*H91,2)</f>
        <v>0</v>
      </c>
      <c r="J91" s="231"/>
      <c r="K91" s="230">
        <f>ROUND(E91*J91,2)</f>
        <v>0</v>
      </c>
      <c r="L91" s="230">
        <v>21</v>
      </c>
      <c r="M91" s="230">
        <f>G91*(1+L91/100)</f>
        <v>0</v>
      </c>
      <c r="N91" s="229">
        <v>0</v>
      </c>
      <c r="O91" s="229">
        <f>ROUND(E91*N91,2)</f>
        <v>0</v>
      </c>
      <c r="P91" s="229">
        <v>0</v>
      </c>
      <c r="Q91" s="229">
        <f>ROUND(E91*P91,2)</f>
        <v>0</v>
      </c>
      <c r="R91" s="230"/>
      <c r="S91" s="230" t="s">
        <v>279</v>
      </c>
      <c r="T91" s="230" t="s">
        <v>280</v>
      </c>
      <c r="U91" s="230">
        <v>0</v>
      </c>
      <c r="V91" s="230">
        <f>ROUND(E91*U91,2)</f>
        <v>0</v>
      </c>
      <c r="W91" s="230"/>
      <c r="X91" s="230" t="s">
        <v>387</v>
      </c>
      <c r="Y91" s="210"/>
      <c r="Z91" s="210"/>
      <c r="AA91" s="210"/>
      <c r="AB91" s="210"/>
      <c r="AC91" s="210"/>
      <c r="AD91" s="210"/>
      <c r="AE91" s="210"/>
      <c r="AF91" s="210"/>
      <c r="AG91" s="210" t="s">
        <v>440</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7">
        <v>79</v>
      </c>
      <c r="B92" s="248" t="s">
        <v>1726</v>
      </c>
      <c r="C92" s="255" t="s">
        <v>1727</v>
      </c>
      <c r="D92" s="249" t="s">
        <v>386</v>
      </c>
      <c r="E92" s="250">
        <v>6</v>
      </c>
      <c r="F92" s="251"/>
      <c r="G92" s="252">
        <f>ROUND(E92*F92,2)</f>
        <v>0</v>
      </c>
      <c r="H92" s="231"/>
      <c r="I92" s="230">
        <f>ROUND(E92*H92,2)</f>
        <v>0</v>
      </c>
      <c r="J92" s="231"/>
      <c r="K92" s="230">
        <f>ROUND(E92*J92,2)</f>
        <v>0</v>
      </c>
      <c r="L92" s="230">
        <v>21</v>
      </c>
      <c r="M92" s="230">
        <f>G92*(1+L92/100)</f>
        <v>0</v>
      </c>
      <c r="N92" s="229">
        <v>0</v>
      </c>
      <c r="O92" s="229">
        <f>ROUND(E92*N92,2)</f>
        <v>0</v>
      </c>
      <c r="P92" s="229">
        <v>0</v>
      </c>
      <c r="Q92" s="229">
        <f>ROUND(E92*P92,2)</f>
        <v>0</v>
      </c>
      <c r="R92" s="230"/>
      <c r="S92" s="230" t="s">
        <v>279</v>
      </c>
      <c r="T92" s="230" t="s">
        <v>280</v>
      </c>
      <c r="U92" s="230">
        <v>0</v>
      </c>
      <c r="V92" s="230">
        <f>ROUND(E92*U92,2)</f>
        <v>0</v>
      </c>
      <c r="W92" s="230"/>
      <c r="X92" s="230" t="s">
        <v>387</v>
      </c>
      <c r="Y92" s="210"/>
      <c r="Z92" s="210"/>
      <c r="AA92" s="210"/>
      <c r="AB92" s="210"/>
      <c r="AC92" s="210"/>
      <c r="AD92" s="210"/>
      <c r="AE92" s="210"/>
      <c r="AF92" s="210"/>
      <c r="AG92" s="210" t="s">
        <v>440</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7">
        <v>80</v>
      </c>
      <c r="B93" s="248" t="s">
        <v>1728</v>
      </c>
      <c r="C93" s="255" t="s">
        <v>1729</v>
      </c>
      <c r="D93" s="249" t="s">
        <v>386</v>
      </c>
      <c r="E93" s="250">
        <v>1</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387</v>
      </c>
      <c r="Y93" s="210"/>
      <c r="Z93" s="210"/>
      <c r="AA93" s="210"/>
      <c r="AB93" s="210"/>
      <c r="AC93" s="210"/>
      <c r="AD93" s="210"/>
      <c r="AE93" s="210"/>
      <c r="AF93" s="210"/>
      <c r="AG93" s="210" t="s">
        <v>440</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7">
        <v>81</v>
      </c>
      <c r="B94" s="248" t="s">
        <v>1730</v>
      </c>
      <c r="C94" s="255" t="s">
        <v>1731</v>
      </c>
      <c r="D94" s="249" t="s">
        <v>386</v>
      </c>
      <c r="E94" s="250">
        <v>4</v>
      </c>
      <c r="F94" s="251"/>
      <c r="G94" s="252">
        <f>ROUND(E94*F94,2)</f>
        <v>0</v>
      </c>
      <c r="H94" s="231"/>
      <c r="I94" s="230">
        <f>ROUND(E94*H94,2)</f>
        <v>0</v>
      </c>
      <c r="J94" s="231"/>
      <c r="K94" s="230">
        <f>ROUND(E94*J94,2)</f>
        <v>0</v>
      </c>
      <c r="L94" s="230">
        <v>21</v>
      </c>
      <c r="M94" s="230">
        <f>G94*(1+L94/100)</f>
        <v>0</v>
      </c>
      <c r="N94" s="229">
        <v>0</v>
      </c>
      <c r="O94" s="229">
        <f>ROUND(E94*N94,2)</f>
        <v>0</v>
      </c>
      <c r="P94" s="229">
        <v>0</v>
      </c>
      <c r="Q94" s="229">
        <f>ROUND(E94*P94,2)</f>
        <v>0</v>
      </c>
      <c r="R94" s="230"/>
      <c r="S94" s="230" t="s">
        <v>279</v>
      </c>
      <c r="T94" s="230" t="s">
        <v>280</v>
      </c>
      <c r="U94" s="230">
        <v>0</v>
      </c>
      <c r="V94" s="230">
        <f>ROUND(E94*U94,2)</f>
        <v>0</v>
      </c>
      <c r="W94" s="230"/>
      <c r="X94" s="230" t="s">
        <v>387</v>
      </c>
      <c r="Y94" s="210"/>
      <c r="Z94" s="210"/>
      <c r="AA94" s="210"/>
      <c r="AB94" s="210"/>
      <c r="AC94" s="210"/>
      <c r="AD94" s="210"/>
      <c r="AE94" s="210"/>
      <c r="AF94" s="210"/>
      <c r="AG94" s="210" t="s">
        <v>440</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7">
        <v>82</v>
      </c>
      <c r="B95" s="248" t="s">
        <v>1732</v>
      </c>
      <c r="C95" s="255" t="s">
        <v>833</v>
      </c>
      <c r="D95" s="249" t="s">
        <v>386</v>
      </c>
      <c r="E95" s="250">
        <v>1</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387</v>
      </c>
      <c r="Y95" s="210"/>
      <c r="Z95" s="210"/>
      <c r="AA95" s="210"/>
      <c r="AB95" s="210"/>
      <c r="AC95" s="210"/>
      <c r="AD95" s="210"/>
      <c r="AE95" s="210"/>
      <c r="AF95" s="210"/>
      <c r="AG95" s="210" t="s">
        <v>440</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47">
        <v>83</v>
      </c>
      <c r="B96" s="248" t="s">
        <v>1733</v>
      </c>
      <c r="C96" s="255" t="s">
        <v>1734</v>
      </c>
      <c r="D96" s="249" t="s">
        <v>386</v>
      </c>
      <c r="E96" s="250">
        <v>1</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387</v>
      </c>
      <c r="Y96" s="210"/>
      <c r="Z96" s="210"/>
      <c r="AA96" s="210"/>
      <c r="AB96" s="210"/>
      <c r="AC96" s="210"/>
      <c r="AD96" s="210"/>
      <c r="AE96" s="210"/>
      <c r="AF96" s="210"/>
      <c r="AG96" s="210" t="s">
        <v>440</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47">
        <v>84</v>
      </c>
      <c r="B97" s="248" t="s">
        <v>1735</v>
      </c>
      <c r="C97" s="255" t="s">
        <v>1736</v>
      </c>
      <c r="D97" s="249" t="s">
        <v>386</v>
      </c>
      <c r="E97" s="250">
        <v>3</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387</v>
      </c>
      <c r="Y97" s="210"/>
      <c r="Z97" s="210"/>
      <c r="AA97" s="210"/>
      <c r="AB97" s="210"/>
      <c r="AC97" s="210"/>
      <c r="AD97" s="210"/>
      <c r="AE97" s="210"/>
      <c r="AF97" s="210"/>
      <c r="AG97" s="210" t="s">
        <v>440</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47">
        <v>85</v>
      </c>
      <c r="B98" s="248" t="s">
        <v>1737</v>
      </c>
      <c r="C98" s="255" t="s">
        <v>1738</v>
      </c>
      <c r="D98" s="249" t="s">
        <v>386</v>
      </c>
      <c r="E98" s="250">
        <v>1</v>
      </c>
      <c r="F98" s="251"/>
      <c r="G98" s="252">
        <f>ROUND(E98*F98,2)</f>
        <v>0</v>
      </c>
      <c r="H98" s="231"/>
      <c r="I98" s="230">
        <f>ROUND(E98*H98,2)</f>
        <v>0</v>
      </c>
      <c r="J98" s="231"/>
      <c r="K98" s="230">
        <f>ROUND(E98*J98,2)</f>
        <v>0</v>
      </c>
      <c r="L98" s="230">
        <v>21</v>
      </c>
      <c r="M98" s="230">
        <f>G98*(1+L98/100)</f>
        <v>0</v>
      </c>
      <c r="N98" s="229">
        <v>0</v>
      </c>
      <c r="O98" s="229">
        <f>ROUND(E98*N98,2)</f>
        <v>0</v>
      </c>
      <c r="P98" s="229">
        <v>0</v>
      </c>
      <c r="Q98" s="229">
        <f>ROUND(E98*P98,2)</f>
        <v>0</v>
      </c>
      <c r="R98" s="230"/>
      <c r="S98" s="230" t="s">
        <v>279</v>
      </c>
      <c r="T98" s="230" t="s">
        <v>280</v>
      </c>
      <c r="U98" s="230">
        <v>0</v>
      </c>
      <c r="V98" s="230">
        <f>ROUND(E98*U98,2)</f>
        <v>0</v>
      </c>
      <c r="W98" s="230"/>
      <c r="X98" s="230" t="s">
        <v>387</v>
      </c>
      <c r="Y98" s="210"/>
      <c r="Z98" s="210"/>
      <c r="AA98" s="210"/>
      <c r="AB98" s="210"/>
      <c r="AC98" s="210"/>
      <c r="AD98" s="210"/>
      <c r="AE98" s="210"/>
      <c r="AF98" s="210"/>
      <c r="AG98" s="210" t="s">
        <v>440</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7">
        <v>86</v>
      </c>
      <c r="B99" s="248" t="s">
        <v>1739</v>
      </c>
      <c r="C99" s="255" t="s">
        <v>754</v>
      </c>
      <c r="D99" s="249" t="s">
        <v>386</v>
      </c>
      <c r="E99" s="250">
        <v>1</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0</v>
      </c>
      <c r="V99" s="230">
        <f>ROUND(E99*U99,2)</f>
        <v>0</v>
      </c>
      <c r="W99" s="230"/>
      <c r="X99" s="230" t="s">
        <v>387</v>
      </c>
      <c r="Y99" s="210"/>
      <c r="Z99" s="210"/>
      <c r="AA99" s="210"/>
      <c r="AB99" s="210"/>
      <c r="AC99" s="210"/>
      <c r="AD99" s="210"/>
      <c r="AE99" s="210"/>
      <c r="AF99" s="210"/>
      <c r="AG99" s="210" t="s">
        <v>440</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87</v>
      </c>
      <c r="B100" s="248" t="s">
        <v>1740</v>
      </c>
      <c r="C100" s="255" t="s">
        <v>756</v>
      </c>
      <c r="D100" s="249" t="s">
        <v>386</v>
      </c>
      <c r="E100" s="250">
        <v>1</v>
      </c>
      <c r="F100" s="251"/>
      <c r="G100" s="252">
        <f>ROUND(E100*F100,2)</f>
        <v>0</v>
      </c>
      <c r="H100" s="231"/>
      <c r="I100" s="230">
        <f>ROUND(E100*H100,2)</f>
        <v>0</v>
      </c>
      <c r="J100" s="231"/>
      <c r="K100" s="230">
        <f>ROUND(E100*J100,2)</f>
        <v>0</v>
      </c>
      <c r="L100" s="230">
        <v>21</v>
      </c>
      <c r="M100" s="230">
        <f>G100*(1+L100/100)</f>
        <v>0</v>
      </c>
      <c r="N100" s="229">
        <v>0</v>
      </c>
      <c r="O100" s="229">
        <f>ROUND(E100*N100,2)</f>
        <v>0</v>
      </c>
      <c r="P100" s="229">
        <v>0</v>
      </c>
      <c r="Q100" s="229">
        <f>ROUND(E100*P100,2)</f>
        <v>0</v>
      </c>
      <c r="R100" s="230"/>
      <c r="S100" s="230" t="s">
        <v>279</v>
      </c>
      <c r="T100" s="230" t="s">
        <v>280</v>
      </c>
      <c r="U100" s="230">
        <v>0</v>
      </c>
      <c r="V100" s="230">
        <f>ROUND(E100*U100,2)</f>
        <v>0</v>
      </c>
      <c r="W100" s="230"/>
      <c r="X100" s="230" t="s">
        <v>387</v>
      </c>
      <c r="Y100" s="210"/>
      <c r="Z100" s="210"/>
      <c r="AA100" s="210"/>
      <c r="AB100" s="210"/>
      <c r="AC100" s="210"/>
      <c r="AD100" s="210"/>
      <c r="AE100" s="210"/>
      <c r="AF100" s="210"/>
      <c r="AG100" s="210" t="s">
        <v>440</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47">
        <v>88</v>
      </c>
      <c r="B101" s="248" t="s">
        <v>1741</v>
      </c>
      <c r="C101" s="255" t="s">
        <v>758</v>
      </c>
      <c r="D101" s="249" t="s">
        <v>386</v>
      </c>
      <c r="E101" s="250">
        <v>2</v>
      </c>
      <c r="F101" s="251"/>
      <c r="G101" s="252">
        <f>ROUND(E101*F101,2)</f>
        <v>0</v>
      </c>
      <c r="H101" s="231"/>
      <c r="I101" s="230">
        <f>ROUND(E101*H101,2)</f>
        <v>0</v>
      </c>
      <c r="J101" s="231"/>
      <c r="K101" s="230">
        <f>ROUND(E101*J101,2)</f>
        <v>0</v>
      </c>
      <c r="L101" s="230">
        <v>21</v>
      </c>
      <c r="M101" s="230">
        <f>G101*(1+L101/100)</f>
        <v>0</v>
      </c>
      <c r="N101" s="229">
        <v>0</v>
      </c>
      <c r="O101" s="229">
        <f>ROUND(E101*N101,2)</f>
        <v>0</v>
      </c>
      <c r="P101" s="229">
        <v>0</v>
      </c>
      <c r="Q101" s="229">
        <f>ROUND(E101*P101,2)</f>
        <v>0</v>
      </c>
      <c r="R101" s="230"/>
      <c r="S101" s="230" t="s">
        <v>279</v>
      </c>
      <c r="T101" s="230" t="s">
        <v>280</v>
      </c>
      <c r="U101" s="230">
        <v>0</v>
      </c>
      <c r="V101" s="230">
        <f>ROUND(E101*U101,2)</f>
        <v>0</v>
      </c>
      <c r="W101" s="230"/>
      <c r="X101" s="230" t="s">
        <v>387</v>
      </c>
      <c r="Y101" s="210"/>
      <c r="Z101" s="210"/>
      <c r="AA101" s="210"/>
      <c r="AB101" s="210"/>
      <c r="AC101" s="210"/>
      <c r="AD101" s="210"/>
      <c r="AE101" s="210"/>
      <c r="AF101" s="210"/>
      <c r="AG101" s="210" t="s">
        <v>440</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47">
        <v>89</v>
      </c>
      <c r="B102" s="248" t="s">
        <v>1742</v>
      </c>
      <c r="C102" s="255" t="s">
        <v>772</v>
      </c>
      <c r="D102" s="249" t="s">
        <v>386</v>
      </c>
      <c r="E102" s="250">
        <v>2</v>
      </c>
      <c r="F102" s="251"/>
      <c r="G102" s="252">
        <f>ROUND(E102*F102,2)</f>
        <v>0</v>
      </c>
      <c r="H102" s="231"/>
      <c r="I102" s="230">
        <f>ROUND(E102*H102,2)</f>
        <v>0</v>
      </c>
      <c r="J102" s="231"/>
      <c r="K102" s="230">
        <f>ROUND(E102*J102,2)</f>
        <v>0</v>
      </c>
      <c r="L102" s="230">
        <v>21</v>
      </c>
      <c r="M102" s="230">
        <f>G102*(1+L102/100)</f>
        <v>0</v>
      </c>
      <c r="N102" s="229">
        <v>0</v>
      </c>
      <c r="O102" s="229">
        <f>ROUND(E102*N102,2)</f>
        <v>0</v>
      </c>
      <c r="P102" s="229">
        <v>0</v>
      </c>
      <c r="Q102" s="229">
        <f>ROUND(E102*P102,2)</f>
        <v>0</v>
      </c>
      <c r="R102" s="230"/>
      <c r="S102" s="230" t="s">
        <v>279</v>
      </c>
      <c r="T102" s="230" t="s">
        <v>280</v>
      </c>
      <c r="U102" s="230">
        <v>0</v>
      </c>
      <c r="V102" s="230">
        <f>ROUND(E102*U102,2)</f>
        <v>0</v>
      </c>
      <c r="W102" s="230"/>
      <c r="X102" s="230" t="s">
        <v>387</v>
      </c>
      <c r="Y102" s="210"/>
      <c r="Z102" s="210"/>
      <c r="AA102" s="210"/>
      <c r="AB102" s="210"/>
      <c r="AC102" s="210"/>
      <c r="AD102" s="210"/>
      <c r="AE102" s="210"/>
      <c r="AF102" s="210"/>
      <c r="AG102" s="210" t="s">
        <v>440</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x14ac:dyDescent="0.2">
      <c r="A103" s="234" t="s">
        <v>274</v>
      </c>
      <c r="B103" s="235" t="s">
        <v>238</v>
      </c>
      <c r="C103" s="254" t="s">
        <v>239</v>
      </c>
      <c r="D103" s="236"/>
      <c r="E103" s="237"/>
      <c r="F103" s="238"/>
      <c r="G103" s="239">
        <f>SUMIF(AG104:AG105,"&lt;&gt;NOR",G104:G105)</f>
        <v>0</v>
      </c>
      <c r="H103" s="233"/>
      <c r="I103" s="233">
        <f>SUM(I104:I105)</f>
        <v>0</v>
      </c>
      <c r="J103" s="233"/>
      <c r="K103" s="233">
        <f>SUM(K104:K105)</f>
        <v>0</v>
      </c>
      <c r="L103" s="233"/>
      <c r="M103" s="233">
        <f>SUM(M104:M105)</f>
        <v>0</v>
      </c>
      <c r="N103" s="232"/>
      <c r="O103" s="232">
        <f>SUM(O104:O105)</f>
        <v>0.01</v>
      </c>
      <c r="P103" s="232"/>
      <c r="Q103" s="232">
        <f>SUM(Q104:Q105)</f>
        <v>0</v>
      </c>
      <c r="R103" s="233"/>
      <c r="S103" s="233"/>
      <c r="T103" s="233"/>
      <c r="U103" s="233"/>
      <c r="V103" s="233">
        <f>SUM(V104:V105)</f>
        <v>7.3</v>
      </c>
      <c r="W103" s="233"/>
      <c r="X103" s="233"/>
      <c r="AG103" t="s">
        <v>275</v>
      </c>
    </row>
    <row r="104" spans="1:60" outlineLevel="1" x14ac:dyDescent="0.2">
      <c r="A104" s="247">
        <v>90</v>
      </c>
      <c r="B104" s="248" t="s">
        <v>1743</v>
      </c>
      <c r="C104" s="255" t="s">
        <v>861</v>
      </c>
      <c r="D104" s="249" t="s">
        <v>345</v>
      </c>
      <c r="E104" s="250">
        <v>73</v>
      </c>
      <c r="F104" s="251"/>
      <c r="G104" s="252">
        <f>ROUND(E104*F104,2)</f>
        <v>0</v>
      </c>
      <c r="H104" s="231"/>
      <c r="I104" s="230">
        <f>ROUND(E104*H104,2)</f>
        <v>0</v>
      </c>
      <c r="J104" s="231"/>
      <c r="K104" s="230">
        <f>ROUND(E104*J104,2)</f>
        <v>0</v>
      </c>
      <c r="L104" s="230">
        <v>21</v>
      </c>
      <c r="M104" s="230">
        <f>G104*(1+L104/100)</f>
        <v>0</v>
      </c>
      <c r="N104" s="229">
        <v>0</v>
      </c>
      <c r="O104" s="229">
        <f>ROUND(E104*N104,2)</f>
        <v>0</v>
      </c>
      <c r="P104" s="229">
        <v>0</v>
      </c>
      <c r="Q104" s="229">
        <f>ROUND(E104*P104,2)</f>
        <v>0</v>
      </c>
      <c r="R104" s="230"/>
      <c r="S104" s="230" t="s">
        <v>279</v>
      </c>
      <c r="T104" s="230" t="s">
        <v>280</v>
      </c>
      <c r="U104" s="230">
        <v>0</v>
      </c>
      <c r="V104" s="230">
        <f>ROUND(E104*U104,2)</f>
        <v>0</v>
      </c>
      <c r="W104" s="230"/>
      <c r="X104" s="230" t="s">
        <v>281</v>
      </c>
      <c r="Y104" s="210"/>
      <c r="Z104" s="210"/>
      <c r="AA104" s="210"/>
      <c r="AB104" s="210"/>
      <c r="AC104" s="210"/>
      <c r="AD104" s="210"/>
      <c r="AE104" s="210"/>
      <c r="AF104" s="210"/>
      <c r="AG104" s="210" t="s">
        <v>637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7">
        <v>91</v>
      </c>
      <c r="B105" s="248" t="s">
        <v>1744</v>
      </c>
      <c r="C105" s="255" t="s">
        <v>863</v>
      </c>
      <c r="D105" s="249" t="s">
        <v>345</v>
      </c>
      <c r="E105" s="250">
        <v>73</v>
      </c>
      <c r="F105" s="251"/>
      <c r="G105" s="252">
        <f>ROUND(E105*F105,2)</f>
        <v>0</v>
      </c>
      <c r="H105" s="231"/>
      <c r="I105" s="230">
        <f>ROUND(E105*H105,2)</f>
        <v>0</v>
      </c>
      <c r="J105" s="231"/>
      <c r="K105" s="230">
        <f>ROUND(E105*J105,2)</f>
        <v>0</v>
      </c>
      <c r="L105" s="230">
        <v>21</v>
      </c>
      <c r="M105" s="230">
        <f>G105*(1+L105/100)</f>
        <v>0</v>
      </c>
      <c r="N105" s="229">
        <v>9.0000000000000006E-5</v>
      </c>
      <c r="O105" s="229">
        <f>ROUND(E105*N105,2)</f>
        <v>0.01</v>
      </c>
      <c r="P105" s="229">
        <v>0</v>
      </c>
      <c r="Q105" s="229">
        <f>ROUND(E105*P105,2)</f>
        <v>0</v>
      </c>
      <c r="R105" s="230"/>
      <c r="S105" s="230" t="s">
        <v>279</v>
      </c>
      <c r="T105" s="230" t="s">
        <v>280</v>
      </c>
      <c r="U105" s="230">
        <v>0.1</v>
      </c>
      <c r="V105" s="230">
        <f>ROUND(E105*U105,2)</f>
        <v>7.3</v>
      </c>
      <c r="W105" s="230"/>
      <c r="X105" s="230" t="s">
        <v>281</v>
      </c>
      <c r="Y105" s="210"/>
      <c r="Z105" s="210"/>
      <c r="AA105" s="210"/>
      <c r="AB105" s="210"/>
      <c r="AC105" s="210"/>
      <c r="AD105" s="210"/>
      <c r="AE105" s="210"/>
      <c r="AF105" s="210"/>
      <c r="AG105" s="210" t="s">
        <v>637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x14ac:dyDescent="0.2">
      <c r="A106" s="234" t="s">
        <v>274</v>
      </c>
      <c r="B106" s="235" t="s">
        <v>247</v>
      </c>
      <c r="C106" s="254" t="s">
        <v>29</v>
      </c>
      <c r="D106" s="236"/>
      <c r="E106" s="237"/>
      <c r="F106" s="238"/>
      <c r="G106" s="239">
        <f>SUMIF(AG107:AG116,"&lt;&gt;NOR",G107:G116)</f>
        <v>0</v>
      </c>
      <c r="H106" s="233"/>
      <c r="I106" s="233">
        <f>SUM(I107:I116)</f>
        <v>0</v>
      </c>
      <c r="J106" s="233"/>
      <c r="K106" s="233">
        <f>SUM(K107:K116)</f>
        <v>0</v>
      </c>
      <c r="L106" s="233"/>
      <c r="M106" s="233">
        <f>SUM(M107:M116)</f>
        <v>0</v>
      </c>
      <c r="N106" s="232"/>
      <c r="O106" s="232">
        <f>SUM(O107:O116)</f>
        <v>0.02</v>
      </c>
      <c r="P106" s="232"/>
      <c r="Q106" s="232">
        <f>SUM(Q107:Q116)</f>
        <v>0</v>
      </c>
      <c r="R106" s="233"/>
      <c r="S106" s="233"/>
      <c r="T106" s="233"/>
      <c r="U106" s="233"/>
      <c r="V106" s="233">
        <f>SUM(V107:V116)</f>
        <v>2.2000000000000002</v>
      </c>
      <c r="W106" s="233"/>
      <c r="X106" s="233"/>
      <c r="AG106" t="s">
        <v>275</v>
      </c>
    </row>
    <row r="107" spans="1:60" outlineLevel="1" x14ac:dyDescent="0.2">
      <c r="A107" s="247">
        <v>92</v>
      </c>
      <c r="B107" s="248" t="s">
        <v>1745</v>
      </c>
      <c r="C107" s="255" t="s">
        <v>1291</v>
      </c>
      <c r="D107" s="249" t="s">
        <v>304</v>
      </c>
      <c r="E107" s="250">
        <v>1</v>
      </c>
      <c r="F107" s="251"/>
      <c r="G107" s="252">
        <f>ROUND(E107*F107,2)</f>
        <v>0</v>
      </c>
      <c r="H107" s="231"/>
      <c r="I107" s="230">
        <f>ROUND(E107*H107,2)</f>
        <v>0</v>
      </c>
      <c r="J107" s="231"/>
      <c r="K107" s="230">
        <f>ROUND(E107*J107,2)</f>
        <v>0</v>
      </c>
      <c r="L107" s="230">
        <v>21</v>
      </c>
      <c r="M107" s="230">
        <f>G107*(1+L107/100)</f>
        <v>0</v>
      </c>
      <c r="N107" s="229">
        <v>0</v>
      </c>
      <c r="O107" s="229">
        <f>ROUND(E107*N107,2)</f>
        <v>0</v>
      </c>
      <c r="P107" s="229">
        <v>0</v>
      </c>
      <c r="Q107" s="229">
        <f>ROUND(E107*P107,2)</f>
        <v>0</v>
      </c>
      <c r="R107" s="230"/>
      <c r="S107" s="230" t="s">
        <v>279</v>
      </c>
      <c r="T107" s="230" t="s">
        <v>280</v>
      </c>
      <c r="U107" s="230">
        <v>0</v>
      </c>
      <c r="V107" s="230">
        <f>ROUND(E107*U107,2)</f>
        <v>0</v>
      </c>
      <c r="W107" s="230"/>
      <c r="X107" s="230" t="s">
        <v>281</v>
      </c>
      <c r="Y107" s="210"/>
      <c r="Z107" s="210"/>
      <c r="AA107" s="210"/>
      <c r="AB107" s="210"/>
      <c r="AC107" s="210"/>
      <c r="AD107" s="210"/>
      <c r="AE107" s="210"/>
      <c r="AF107" s="210"/>
      <c r="AG107" s="210" t="s">
        <v>637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1" x14ac:dyDescent="0.2">
      <c r="A108" s="247">
        <v>93</v>
      </c>
      <c r="B108" s="248" t="s">
        <v>1746</v>
      </c>
      <c r="C108" s="255" t="s">
        <v>1293</v>
      </c>
      <c r="D108" s="249" t="s">
        <v>386</v>
      </c>
      <c r="E108" s="250">
        <v>1</v>
      </c>
      <c r="F108" s="251"/>
      <c r="G108" s="252">
        <f>ROUND(E108*F108,2)</f>
        <v>0</v>
      </c>
      <c r="H108" s="231"/>
      <c r="I108" s="230">
        <f>ROUND(E108*H108,2)</f>
        <v>0</v>
      </c>
      <c r="J108" s="231"/>
      <c r="K108" s="230">
        <f>ROUND(E108*J108,2)</f>
        <v>0</v>
      </c>
      <c r="L108" s="230">
        <v>21</v>
      </c>
      <c r="M108" s="230">
        <f>G108*(1+L108/100)</f>
        <v>0</v>
      </c>
      <c r="N108" s="229">
        <v>0</v>
      </c>
      <c r="O108" s="229">
        <f>ROUND(E108*N108,2)</f>
        <v>0</v>
      </c>
      <c r="P108" s="229">
        <v>0</v>
      </c>
      <c r="Q108" s="229">
        <f>ROUND(E108*P108,2)</f>
        <v>0</v>
      </c>
      <c r="R108" s="230"/>
      <c r="S108" s="230" t="s">
        <v>279</v>
      </c>
      <c r="T108" s="230" t="s">
        <v>820</v>
      </c>
      <c r="U108" s="230">
        <v>0</v>
      </c>
      <c r="V108" s="230">
        <f>ROUND(E108*U108,2)</f>
        <v>0</v>
      </c>
      <c r="W108" s="230"/>
      <c r="X108" s="230" t="s">
        <v>281</v>
      </c>
      <c r="Y108" s="210"/>
      <c r="Z108" s="210"/>
      <c r="AA108" s="210"/>
      <c r="AB108" s="210"/>
      <c r="AC108" s="210"/>
      <c r="AD108" s="210"/>
      <c r="AE108" s="210"/>
      <c r="AF108" s="210"/>
      <c r="AG108" s="210" t="s">
        <v>637</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47">
        <v>94</v>
      </c>
      <c r="B109" s="248" t="s">
        <v>1747</v>
      </c>
      <c r="C109" s="255" t="s">
        <v>1295</v>
      </c>
      <c r="D109" s="249" t="s">
        <v>386</v>
      </c>
      <c r="E109" s="250">
        <v>1</v>
      </c>
      <c r="F109" s="251"/>
      <c r="G109" s="252">
        <f>ROUND(E109*F109,2)</f>
        <v>0</v>
      </c>
      <c r="H109" s="231"/>
      <c r="I109" s="230">
        <f>ROUND(E109*H109,2)</f>
        <v>0</v>
      </c>
      <c r="J109" s="231"/>
      <c r="K109" s="230">
        <f>ROUND(E109*J109,2)</f>
        <v>0</v>
      </c>
      <c r="L109" s="230">
        <v>21</v>
      </c>
      <c r="M109" s="230">
        <f>G109*(1+L109/100)</f>
        <v>0</v>
      </c>
      <c r="N109" s="229">
        <v>0</v>
      </c>
      <c r="O109" s="229">
        <f>ROUND(E109*N109,2)</f>
        <v>0</v>
      </c>
      <c r="P109" s="229">
        <v>0</v>
      </c>
      <c r="Q109" s="229">
        <f>ROUND(E109*P109,2)</f>
        <v>0</v>
      </c>
      <c r="R109" s="230"/>
      <c r="S109" s="230" t="s">
        <v>279</v>
      </c>
      <c r="T109" s="230" t="s">
        <v>280</v>
      </c>
      <c r="U109" s="230">
        <v>0</v>
      </c>
      <c r="V109" s="230">
        <f>ROUND(E109*U109,2)</f>
        <v>0</v>
      </c>
      <c r="W109" s="230"/>
      <c r="X109" s="230" t="s">
        <v>281</v>
      </c>
      <c r="Y109" s="210"/>
      <c r="Z109" s="210"/>
      <c r="AA109" s="210"/>
      <c r="AB109" s="210"/>
      <c r="AC109" s="210"/>
      <c r="AD109" s="210"/>
      <c r="AE109" s="210"/>
      <c r="AF109" s="210"/>
      <c r="AG109" s="210" t="s">
        <v>637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47">
        <v>95</v>
      </c>
      <c r="B110" s="248" t="s">
        <v>1748</v>
      </c>
      <c r="C110" s="255" t="s">
        <v>867</v>
      </c>
      <c r="D110" s="249" t="s">
        <v>386</v>
      </c>
      <c r="E110" s="250">
        <v>1</v>
      </c>
      <c r="F110" s="251"/>
      <c r="G110" s="252">
        <f>ROUND(E110*F110,2)</f>
        <v>0</v>
      </c>
      <c r="H110" s="231"/>
      <c r="I110" s="230">
        <f>ROUND(E110*H110,2)</f>
        <v>0</v>
      </c>
      <c r="J110" s="231"/>
      <c r="K110" s="230">
        <f>ROUND(E110*J110,2)</f>
        <v>0</v>
      </c>
      <c r="L110" s="230">
        <v>21</v>
      </c>
      <c r="M110" s="230">
        <f>G110*(1+L110/100)</f>
        <v>0</v>
      </c>
      <c r="N110" s="229">
        <v>0</v>
      </c>
      <c r="O110" s="229">
        <f>ROUND(E110*N110,2)</f>
        <v>0</v>
      </c>
      <c r="P110" s="229">
        <v>0</v>
      </c>
      <c r="Q110" s="229">
        <f>ROUND(E110*P110,2)</f>
        <v>0</v>
      </c>
      <c r="R110" s="230"/>
      <c r="S110" s="230" t="s">
        <v>279</v>
      </c>
      <c r="T110" s="230" t="s">
        <v>280</v>
      </c>
      <c r="U110" s="230">
        <v>0</v>
      </c>
      <c r="V110" s="230">
        <f>ROUND(E110*U110,2)</f>
        <v>0</v>
      </c>
      <c r="W110" s="230"/>
      <c r="X110" s="230" t="s">
        <v>281</v>
      </c>
      <c r="Y110" s="210"/>
      <c r="Z110" s="210"/>
      <c r="AA110" s="210"/>
      <c r="AB110" s="210"/>
      <c r="AC110" s="210"/>
      <c r="AD110" s="210"/>
      <c r="AE110" s="210"/>
      <c r="AF110" s="210"/>
      <c r="AG110" s="210" t="s">
        <v>637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7">
        <v>96</v>
      </c>
      <c r="B111" s="248" t="s">
        <v>1749</v>
      </c>
      <c r="C111" s="255" t="s">
        <v>1298</v>
      </c>
      <c r="D111" s="249" t="s">
        <v>386</v>
      </c>
      <c r="E111" s="250">
        <v>20</v>
      </c>
      <c r="F111" s="251"/>
      <c r="G111" s="252">
        <f>ROUND(E111*F111,2)</f>
        <v>0</v>
      </c>
      <c r="H111" s="231"/>
      <c r="I111" s="230">
        <f>ROUND(E111*H111,2)</f>
        <v>0</v>
      </c>
      <c r="J111" s="231"/>
      <c r="K111" s="230">
        <f>ROUND(E111*J111,2)</f>
        <v>0</v>
      </c>
      <c r="L111" s="230">
        <v>21</v>
      </c>
      <c r="M111" s="230">
        <f>G111*(1+L111/100)</f>
        <v>0</v>
      </c>
      <c r="N111" s="229">
        <v>1.1299999999999999E-3</v>
      </c>
      <c r="O111" s="229">
        <f>ROUND(E111*N111,2)</f>
        <v>0.02</v>
      </c>
      <c r="P111" s="229">
        <v>0</v>
      </c>
      <c r="Q111" s="229">
        <f>ROUND(E111*P111,2)</f>
        <v>0</v>
      </c>
      <c r="R111" s="230"/>
      <c r="S111" s="230" t="s">
        <v>279</v>
      </c>
      <c r="T111" s="230" t="s">
        <v>280</v>
      </c>
      <c r="U111" s="230">
        <v>0.11</v>
      </c>
      <c r="V111" s="230">
        <f>ROUND(E111*U111,2)</f>
        <v>2.2000000000000002</v>
      </c>
      <c r="W111" s="230"/>
      <c r="X111" s="230" t="s">
        <v>281</v>
      </c>
      <c r="Y111" s="210"/>
      <c r="Z111" s="210"/>
      <c r="AA111" s="210"/>
      <c r="AB111" s="210"/>
      <c r="AC111" s="210"/>
      <c r="AD111" s="210"/>
      <c r="AE111" s="210"/>
      <c r="AF111" s="210"/>
      <c r="AG111" s="210" t="s">
        <v>637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33.75" outlineLevel="1" x14ac:dyDescent="0.2">
      <c r="A112" s="247">
        <v>97</v>
      </c>
      <c r="B112" s="248" t="s">
        <v>1750</v>
      </c>
      <c r="C112" s="255" t="s">
        <v>1300</v>
      </c>
      <c r="D112" s="249" t="s">
        <v>386</v>
      </c>
      <c r="E112" s="250">
        <v>1</v>
      </c>
      <c r="F112" s="251"/>
      <c r="G112" s="252">
        <f>ROUND(E112*F112,2)</f>
        <v>0</v>
      </c>
      <c r="H112" s="231"/>
      <c r="I112" s="230">
        <f>ROUND(E112*H112,2)</f>
        <v>0</v>
      </c>
      <c r="J112" s="231"/>
      <c r="K112" s="230">
        <f>ROUND(E112*J112,2)</f>
        <v>0</v>
      </c>
      <c r="L112" s="230">
        <v>21</v>
      </c>
      <c r="M112" s="230">
        <f>G112*(1+L112/100)</f>
        <v>0</v>
      </c>
      <c r="N112" s="229">
        <v>0</v>
      </c>
      <c r="O112" s="229">
        <f>ROUND(E112*N112,2)</f>
        <v>0</v>
      </c>
      <c r="P112" s="229">
        <v>0</v>
      </c>
      <c r="Q112" s="229">
        <f>ROUND(E112*P112,2)</f>
        <v>0</v>
      </c>
      <c r="R112" s="230"/>
      <c r="S112" s="230" t="s">
        <v>279</v>
      </c>
      <c r="T112" s="230" t="s">
        <v>280</v>
      </c>
      <c r="U112" s="230">
        <v>0</v>
      </c>
      <c r="V112" s="230">
        <f>ROUND(E112*U112,2)</f>
        <v>0</v>
      </c>
      <c r="W112" s="230"/>
      <c r="X112" s="230" t="s">
        <v>281</v>
      </c>
      <c r="Y112" s="210"/>
      <c r="Z112" s="210"/>
      <c r="AA112" s="210"/>
      <c r="AB112" s="210"/>
      <c r="AC112" s="210"/>
      <c r="AD112" s="210"/>
      <c r="AE112" s="210"/>
      <c r="AF112" s="210"/>
      <c r="AG112" s="210" t="s">
        <v>637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33.75" outlineLevel="1" x14ac:dyDescent="0.2">
      <c r="A113" s="247">
        <v>98</v>
      </c>
      <c r="B113" s="248" t="s">
        <v>1751</v>
      </c>
      <c r="C113" s="255" t="s">
        <v>1302</v>
      </c>
      <c r="D113" s="249" t="s">
        <v>386</v>
      </c>
      <c r="E113" s="250">
        <v>1</v>
      </c>
      <c r="F113" s="251"/>
      <c r="G113" s="252">
        <f>ROUND(E113*F113,2)</f>
        <v>0</v>
      </c>
      <c r="H113" s="231"/>
      <c r="I113" s="230">
        <f>ROUND(E113*H113,2)</f>
        <v>0</v>
      </c>
      <c r="J113" s="231"/>
      <c r="K113" s="230">
        <f>ROUND(E113*J113,2)</f>
        <v>0</v>
      </c>
      <c r="L113" s="230">
        <v>21</v>
      </c>
      <c r="M113" s="230">
        <f>G113*(1+L113/100)</f>
        <v>0</v>
      </c>
      <c r="N113" s="229">
        <v>0</v>
      </c>
      <c r="O113" s="229">
        <f>ROUND(E113*N113,2)</f>
        <v>0</v>
      </c>
      <c r="P113" s="229">
        <v>0</v>
      </c>
      <c r="Q113" s="229">
        <f>ROUND(E113*P113,2)</f>
        <v>0</v>
      </c>
      <c r="R113" s="230"/>
      <c r="S113" s="230" t="s">
        <v>279</v>
      </c>
      <c r="T113" s="230" t="s">
        <v>280</v>
      </c>
      <c r="U113" s="230">
        <v>0</v>
      </c>
      <c r="V113" s="230">
        <f>ROUND(E113*U113,2)</f>
        <v>0</v>
      </c>
      <c r="W113" s="230"/>
      <c r="X113" s="230" t="s">
        <v>281</v>
      </c>
      <c r="Y113" s="210"/>
      <c r="Z113" s="210"/>
      <c r="AA113" s="210"/>
      <c r="AB113" s="210"/>
      <c r="AC113" s="210"/>
      <c r="AD113" s="210"/>
      <c r="AE113" s="210"/>
      <c r="AF113" s="210"/>
      <c r="AG113" s="210" t="s">
        <v>637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7">
        <v>99</v>
      </c>
      <c r="B114" s="248" t="s">
        <v>1752</v>
      </c>
      <c r="C114" s="255" t="s">
        <v>1502</v>
      </c>
      <c r="D114" s="249" t="s">
        <v>386</v>
      </c>
      <c r="E114" s="250">
        <v>1</v>
      </c>
      <c r="F114" s="251"/>
      <c r="G114" s="252">
        <f>ROUND(E114*F114,2)</f>
        <v>0</v>
      </c>
      <c r="H114" s="231"/>
      <c r="I114" s="230">
        <f>ROUND(E114*H114,2)</f>
        <v>0</v>
      </c>
      <c r="J114" s="231"/>
      <c r="K114" s="230">
        <f>ROUND(E114*J114,2)</f>
        <v>0</v>
      </c>
      <c r="L114" s="230">
        <v>21</v>
      </c>
      <c r="M114" s="230">
        <f>G114*(1+L114/100)</f>
        <v>0</v>
      </c>
      <c r="N114" s="229">
        <v>0</v>
      </c>
      <c r="O114" s="229">
        <f>ROUND(E114*N114,2)</f>
        <v>0</v>
      </c>
      <c r="P114" s="229">
        <v>0</v>
      </c>
      <c r="Q114" s="229">
        <f>ROUND(E114*P114,2)</f>
        <v>0</v>
      </c>
      <c r="R114" s="230"/>
      <c r="S114" s="230" t="s">
        <v>279</v>
      </c>
      <c r="T114" s="230" t="s">
        <v>280</v>
      </c>
      <c r="U114" s="230">
        <v>0</v>
      </c>
      <c r="V114" s="230">
        <f>ROUND(E114*U114,2)</f>
        <v>0</v>
      </c>
      <c r="W114" s="230"/>
      <c r="X114" s="230" t="s">
        <v>281</v>
      </c>
      <c r="Y114" s="210"/>
      <c r="Z114" s="210"/>
      <c r="AA114" s="210"/>
      <c r="AB114" s="210"/>
      <c r="AC114" s="210"/>
      <c r="AD114" s="210"/>
      <c r="AE114" s="210"/>
      <c r="AF114" s="210"/>
      <c r="AG114" s="210" t="s">
        <v>637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47">
        <v>100</v>
      </c>
      <c r="B115" s="248" t="s">
        <v>1753</v>
      </c>
      <c r="C115" s="255" t="s">
        <v>1504</v>
      </c>
      <c r="D115" s="249" t="s">
        <v>386</v>
      </c>
      <c r="E115" s="250">
        <v>5</v>
      </c>
      <c r="F115" s="251"/>
      <c r="G115" s="252">
        <f>ROUND(E115*F115,2)</f>
        <v>0</v>
      </c>
      <c r="H115" s="231"/>
      <c r="I115" s="230">
        <f>ROUND(E115*H115,2)</f>
        <v>0</v>
      </c>
      <c r="J115" s="231"/>
      <c r="K115" s="230">
        <f>ROUND(E115*J115,2)</f>
        <v>0</v>
      </c>
      <c r="L115" s="230">
        <v>21</v>
      </c>
      <c r="M115" s="230">
        <f>G115*(1+L115/100)</f>
        <v>0</v>
      </c>
      <c r="N115" s="229">
        <v>0</v>
      </c>
      <c r="O115" s="229">
        <f>ROUND(E115*N115,2)</f>
        <v>0</v>
      </c>
      <c r="P115" s="229">
        <v>0</v>
      </c>
      <c r="Q115" s="229">
        <f>ROUND(E115*P115,2)</f>
        <v>0</v>
      </c>
      <c r="R115" s="230"/>
      <c r="S115" s="230" t="s">
        <v>279</v>
      </c>
      <c r="T115" s="230" t="s">
        <v>280</v>
      </c>
      <c r="U115" s="230">
        <v>0</v>
      </c>
      <c r="V115" s="230">
        <f>ROUND(E115*U115,2)</f>
        <v>0</v>
      </c>
      <c r="W115" s="230"/>
      <c r="X115" s="230" t="s">
        <v>387</v>
      </c>
      <c r="Y115" s="210"/>
      <c r="Z115" s="210"/>
      <c r="AA115" s="210"/>
      <c r="AB115" s="210"/>
      <c r="AC115" s="210"/>
      <c r="AD115" s="210"/>
      <c r="AE115" s="210"/>
      <c r="AF115" s="210"/>
      <c r="AG115" s="210" t="s">
        <v>440</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22.5" outlineLevel="1" x14ac:dyDescent="0.2">
      <c r="A116" s="247">
        <v>101</v>
      </c>
      <c r="B116" s="248" t="s">
        <v>1754</v>
      </c>
      <c r="C116" s="255" t="s">
        <v>881</v>
      </c>
      <c r="D116" s="249" t="s">
        <v>386</v>
      </c>
      <c r="E116" s="250">
        <v>1</v>
      </c>
      <c r="F116" s="251"/>
      <c r="G116" s="252">
        <f>ROUND(E116*F116,2)</f>
        <v>0</v>
      </c>
      <c r="H116" s="231"/>
      <c r="I116" s="230">
        <f>ROUND(E116*H116,2)</f>
        <v>0</v>
      </c>
      <c r="J116" s="231"/>
      <c r="K116" s="230">
        <f>ROUND(E116*J116,2)</f>
        <v>0</v>
      </c>
      <c r="L116" s="230">
        <v>21</v>
      </c>
      <c r="M116" s="230">
        <f>G116*(1+L116/100)</f>
        <v>0</v>
      </c>
      <c r="N116" s="229">
        <v>0</v>
      </c>
      <c r="O116" s="229">
        <f>ROUND(E116*N116,2)</f>
        <v>0</v>
      </c>
      <c r="P116" s="229">
        <v>0</v>
      </c>
      <c r="Q116" s="229">
        <f>ROUND(E116*P116,2)</f>
        <v>0</v>
      </c>
      <c r="R116" s="230"/>
      <c r="S116" s="230" t="s">
        <v>279</v>
      </c>
      <c r="T116" s="230" t="s">
        <v>280</v>
      </c>
      <c r="U116" s="230">
        <v>0</v>
      </c>
      <c r="V116" s="230">
        <f>ROUND(E116*U116,2)</f>
        <v>0</v>
      </c>
      <c r="W116" s="230"/>
      <c r="X116" s="230" t="s">
        <v>387</v>
      </c>
      <c r="Y116" s="210"/>
      <c r="Z116" s="210"/>
      <c r="AA116" s="210"/>
      <c r="AB116" s="210"/>
      <c r="AC116" s="210"/>
      <c r="AD116" s="210"/>
      <c r="AE116" s="210"/>
      <c r="AF116" s="210"/>
      <c r="AG116" s="210" t="s">
        <v>440</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x14ac:dyDescent="0.2">
      <c r="A117" s="234" t="s">
        <v>274</v>
      </c>
      <c r="B117" s="235" t="s">
        <v>248</v>
      </c>
      <c r="C117" s="254" t="s">
        <v>30</v>
      </c>
      <c r="D117" s="236"/>
      <c r="E117" s="237"/>
      <c r="F117" s="238"/>
      <c r="G117" s="239">
        <f>SUMIF(AG118:AG121,"&lt;&gt;NOR",G118:G121)</f>
        <v>0</v>
      </c>
      <c r="H117" s="233"/>
      <c r="I117" s="233">
        <f>SUM(I118:I121)</f>
        <v>0</v>
      </c>
      <c r="J117" s="233"/>
      <c r="K117" s="233">
        <f>SUM(K118:K121)</f>
        <v>0</v>
      </c>
      <c r="L117" s="233"/>
      <c r="M117" s="233">
        <f>SUM(M118:M121)</f>
        <v>0</v>
      </c>
      <c r="N117" s="232"/>
      <c r="O117" s="232">
        <f>SUM(O118:O121)</f>
        <v>0</v>
      </c>
      <c r="P117" s="232"/>
      <c r="Q117" s="232">
        <f>SUM(Q118:Q121)</f>
        <v>0</v>
      </c>
      <c r="R117" s="233"/>
      <c r="S117" s="233"/>
      <c r="T117" s="233"/>
      <c r="U117" s="233"/>
      <c r="V117" s="233">
        <f>SUM(V118:V121)</f>
        <v>0</v>
      </c>
      <c r="W117" s="233"/>
      <c r="X117" s="233"/>
      <c r="AG117" t="s">
        <v>275</v>
      </c>
    </row>
    <row r="118" spans="1:60" outlineLevel="1" x14ac:dyDescent="0.2">
      <c r="A118" s="247">
        <v>102</v>
      </c>
      <c r="B118" s="248" t="s">
        <v>1755</v>
      </c>
      <c r="C118" s="255" t="s">
        <v>1355</v>
      </c>
      <c r="D118" s="249" t="s">
        <v>386</v>
      </c>
      <c r="E118" s="250">
        <v>1</v>
      </c>
      <c r="F118" s="251"/>
      <c r="G118" s="252">
        <f>ROUND(E118*F118,2)</f>
        <v>0</v>
      </c>
      <c r="H118" s="231"/>
      <c r="I118" s="230">
        <f>ROUND(E118*H118,2)</f>
        <v>0</v>
      </c>
      <c r="J118" s="231"/>
      <c r="K118" s="230">
        <f>ROUND(E118*J118,2)</f>
        <v>0</v>
      </c>
      <c r="L118" s="230">
        <v>21</v>
      </c>
      <c r="M118" s="230">
        <f>G118*(1+L118/100)</f>
        <v>0</v>
      </c>
      <c r="N118" s="229">
        <v>0</v>
      </c>
      <c r="O118" s="229">
        <f>ROUND(E118*N118,2)</f>
        <v>0</v>
      </c>
      <c r="P118" s="229">
        <v>0</v>
      </c>
      <c r="Q118" s="229">
        <f>ROUND(E118*P118,2)</f>
        <v>0</v>
      </c>
      <c r="R118" s="230"/>
      <c r="S118" s="230" t="s">
        <v>279</v>
      </c>
      <c r="T118" s="230" t="s">
        <v>280</v>
      </c>
      <c r="U118" s="230">
        <v>0</v>
      </c>
      <c r="V118" s="230">
        <f>ROUND(E118*U118,2)</f>
        <v>0</v>
      </c>
      <c r="W118" s="230"/>
      <c r="X118" s="230" t="s">
        <v>281</v>
      </c>
      <c r="Y118" s="210"/>
      <c r="Z118" s="210"/>
      <c r="AA118" s="210"/>
      <c r="AB118" s="210"/>
      <c r="AC118" s="210"/>
      <c r="AD118" s="210"/>
      <c r="AE118" s="210"/>
      <c r="AF118" s="210"/>
      <c r="AG118" s="210" t="s">
        <v>637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7">
        <v>103</v>
      </c>
      <c r="B119" s="248" t="s">
        <v>1756</v>
      </c>
      <c r="C119" s="255" t="s">
        <v>908</v>
      </c>
      <c r="D119" s="249" t="s">
        <v>386</v>
      </c>
      <c r="E119" s="250">
        <v>1</v>
      </c>
      <c r="F119" s="251"/>
      <c r="G119" s="252">
        <f>ROUND(E119*F119,2)</f>
        <v>0</v>
      </c>
      <c r="H119" s="231"/>
      <c r="I119" s="230">
        <f>ROUND(E119*H119,2)</f>
        <v>0</v>
      </c>
      <c r="J119" s="231"/>
      <c r="K119" s="230">
        <f>ROUND(E119*J119,2)</f>
        <v>0</v>
      </c>
      <c r="L119" s="230">
        <v>21</v>
      </c>
      <c r="M119" s="230">
        <f>G119*(1+L119/100)</f>
        <v>0</v>
      </c>
      <c r="N119" s="229">
        <v>0</v>
      </c>
      <c r="O119" s="229">
        <f>ROUND(E119*N119,2)</f>
        <v>0</v>
      </c>
      <c r="P119" s="229">
        <v>0</v>
      </c>
      <c r="Q119" s="229">
        <f>ROUND(E119*P119,2)</f>
        <v>0</v>
      </c>
      <c r="R119" s="230"/>
      <c r="S119" s="230" t="s">
        <v>279</v>
      </c>
      <c r="T119" s="230" t="s">
        <v>280</v>
      </c>
      <c r="U119" s="230">
        <v>0</v>
      </c>
      <c r="V119" s="230">
        <f>ROUND(E119*U119,2)</f>
        <v>0</v>
      </c>
      <c r="W119" s="230"/>
      <c r="X119" s="230" t="s">
        <v>281</v>
      </c>
      <c r="Y119" s="210"/>
      <c r="Z119" s="210"/>
      <c r="AA119" s="210"/>
      <c r="AB119" s="210"/>
      <c r="AC119" s="210"/>
      <c r="AD119" s="210"/>
      <c r="AE119" s="210"/>
      <c r="AF119" s="210"/>
      <c r="AG119" s="210" t="s">
        <v>637</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7">
        <v>104</v>
      </c>
      <c r="B120" s="248" t="s">
        <v>1757</v>
      </c>
      <c r="C120" s="255" t="s">
        <v>906</v>
      </c>
      <c r="D120" s="249" t="s">
        <v>386</v>
      </c>
      <c r="E120" s="250">
        <v>1</v>
      </c>
      <c r="F120" s="251"/>
      <c r="G120" s="252">
        <f>ROUND(E120*F120,2)</f>
        <v>0</v>
      </c>
      <c r="H120" s="231"/>
      <c r="I120" s="230">
        <f>ROUND(E120*H120,2)</f>
        <v>0</v>
      </c>
      <c r="J120" s="231"/>
      <c r="K120" s="230">
        <f>ROUND(E120*J120,2)</f>
        <v>0</v>
      </c>
      <c r="L120" s="230">
        <v>21</v>
      </c>
      <c r="M120" s="230">
        <f>G120*(1+L120/100)</f>
        <v>0</v>
      </c>
      <c r="N120" s="229">
        <v>0</v>
      </c>
      <c r="O120" s="229">
        <f>ROUND(E120*N120,2)</f>
        <v>0</v>
      </c>
      <c r="P120" s="229">
        <v>0</v>
      </c>
      <c r="Q120" s="229">
        <f>ROUND(E120*P120,2)</f>
        <v>0</v>
      </c>
      <c r="R120" s="230"/>
      <c r="S120" s="230" t="s">
        <v>279</v>
      </c>
      <c r="T120" s="230" t="s">
        <v>280</v>
      </c>
      <c r="U120" s="230">
        <v>0</v>
      </c>
      <c r="V120" s="230">
        <f>ROUND(E120*U120,2)</f>
        <v>0</v>
      </c>
      <c r="W120" s="230"/>
      <c r="X120" s="230" t="s">
        <v>281</v>
      </c>
      <c r="Y120" s="210"/>
      <c r="Z120" s="210"/>
      <c r="AA120" s="210"/>
      <c r="AB120" s="210"/>
      <c r="AC120" s="210"/>
      <c r="AD120" s="210"/>
      <c r="AE120" s="210"/>
      <c r="AF120" s="210"/>
      <c r="AG120" s="210" t="s">
        <v>637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1">
        <v>105</v>
      </c>
      <c r="B121" s="242" t="s">
        <v>1758</v>
      </c>
      <c r="C121" s="256" t="s">
        <v>1510</v>
      </c>
      <c r="D121" s="243" t="s">
        <v>386</v>
      </c>
      <c r="E121" s="244">
        <v>1</v>
      </c>
      <c r="F121" s="245"/>
      <c r="G121" s="246">
        <f>ROUND(E121*F121,2)</f>
        <v>0</v>
      </c>
      <c r="H121" s="231"/>
      <c r="I121" s="230">
        <f>ROUND(E121*H121,2)</f>
        <v>0</v>
      </c>
      <c r="J121" s="231"/>
      <c r="K121" s="230">
        <f>ROUND(E121*J121,2)</f>
        <v>0</v>
      </c>
      <c r="L121" s="230">
        <v>21</v>
      </c>
      <c r="M121" s="230">
        <f>G121*(1+L121/100)</f>
        <v>0</v>
      </c>
      <c r="N121" s="229">
        <v>0</v>
      </c>
      <c r="O121" s="229">
        <f>ROUND(E121*N121,2)</f>
        <v>0</v>
      </c>
      <c r="P121" s="229">
        <v>0</v>
      </c>
      <c r="Q121" s="229">
        <f>ROUND(E121*P121,2)</f>
        <v>0</v>
      </c>
      <c r="R121" s="230"/>
      <c r="S121" s="230" t="s">
        <v>279</v>
      </c>
      <c r="T121" s="230" t="s">
        <v>280</v>
      </c>
      <c r="U121" s="230">
        <v>0</v>
      </c>
      <c r="V121" s="230">
        <f>ROUND(E121*U121,2)</f>
        <v>0</v>
      </c>
      <c r="W121" s="230"/>
      <c r="X121" s="230" t="s">
        <v>281</v>
      </c>
      <c r="Y121" s="210"/>
      <c r="Z121" s="210"/>
      <c r="AA121" s="210"/>
      <c r="AB121" s="210"/>
      <c r="AC121" s="210"/>
      <c r="AD121" s="210"/>
      <c r="AE121" s="210"/>
      <c r="AF121" s="210"/>
      <c r="AG121" s="210" t="s">
        <v>637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x14ac:dyDescent="0.2">
      <c r="A122" s="3"/>
      <c r="B122" s="4"/>
      <c r="C122" s="258"/>
      <c r="D122" s="6"/>
      <c r="E122" s="3"/>
      <c r="F122" s="3"/>
      <c r="G122" s="3"/>
      <c r="H122" s="3"/>
      <c r="I122" s="3"/>
      <c r="J122" s="3"/>
      <c r="K122" s="3"/>
      <c r="L122" s="3"/>
      <c r="M122" s="3"/>
      <c r="N122" s="3"/>
      <c r="O122" s="3"/>
      <c r="P122" s="3"/>
      <c r="Q122" s="3"/>
      <c r="R122" s="3"/>
      <c r="S122" s="3"/>
      <c r="T122" s="3"/>
      <c r="U122" s="3"/>
      <c r="V122" s="3"/>
      <c r="W122" s="3"/>
      <c r="X122" s="3"/>
      <c r="AE122">
        <v>15</v>
      </c>
      <c r="AF122">
        <v>21</v>
      </c>
      <c r="AG122" t="s">
        <v>261</v>
      </c>
    </row>
    <row r="123" spans="1:60" x14ac:dyDescent="0.2">
      <c r="A123" s="213"/>
      <c r="B123" s="214" t="s">
        <v>31</v>
      </c>
      <c r="C123" s="259"/>
      <c r="D123" s="215"/>
      <c r="E123" s="216"/>
      <c r="F123" s="216"/>
      <c r="G123" s="240">
        <f>G8+G10+G34+G40+G56+G103+G106+G117</f>
        <v>0</v>
      </c>
      <c r="H123" s="3"/>
      <c r="I123" s="3"/>
      <c r="J123" s="3"/>
      <c r="K123" s="3"/>
      <c r="L123" s="3"/>
      <c r="M123" s="3"/>
      <c r="N123" s="3"/>
      <c r="O123" s="3"/>
      <c r="P123" s="3"/>
      <c r="Q123" s="3"/>
      <c r="R123" s="3"/>
      <c r="S123" s="3"/>
      <c r="T123" s="3"/>
      <c r="U123" s="3"/>
      <c r="V123" s="3"/>
      <c r="W123" s="3"/>
      <c r="X123" s="3"/>
      <c r="AE123">
        <f>SUMIF(L7:L121,AE122,G7:G121)</f>
        <v>0</v>
      </c>
      <c r="AF123">
        <f>SUMIF(L7:L121,AF122,G7:G121)</f>
        <v>0</v>
      </c>
      <c r="AG123" t="s">
        <v>380</v>
      </c>
    </row>
    <row r="124" spans="1:60" x14ac:dyDescent="0.2">
      <c r="A124" s="3"/>
      <c r="B124" s="4"/>
      <c r="C124" s="258"/>
      <c r="D124" s="6"/>
      <c r="E124" s="3"/>
      <c r="F124" s="3"/>
      <c r="G124" s="3"/>
      <c r="H124" s="3"/>
      <c r="I124" s="3"/>
      <c r="J124" s="3"/>
      <c r="K124" s="3"/>
      <c r="L124" s="3"/>
      <c r="M124" s="3"/>
      <c r="N124" s="3"/>
      <c r="O124" s="3"/>
      <c r="P124" s="3"/>
      <c r="Q124" s="3"/>
      <c r="R124" s="3"/>
      <c r="S124" s="3"/>
      <c r="T124" s="3"/>
      <c r="U124" s="3"/>
      <c r="V124" s="3"/>
      <c r="W124" s="3"/>
      <c r="X124" s="3"/>
    </row>
    <row r="125" spans="1:60" x14ac:dyDescent="0.2">
      <c r="A125" s="3"/>
      <c r="B125" s="4"/>
      <c r="C125" s="258"/>
      <c r="D125" s="6"/>
      <c r="E125" s="3"/>
      <c r="F125" s="3"/>
      <c r="G125" s="3"/>
      <c r="H125" s="3"/>
      <c r="I125" s="3"/>
      <c r="J125" s="3"/>
      <c r="K125" s="3"/>
      <c r="L125" s="3"/>
      <c r="M125" s="3"/>
      <c r="N125" s="3"/>
      <c r="O125" s="3"/>
      <c r="P125" s="3"/>
      <c r="Q125" s="3"/>
      <c r="R125" s="3"/>
      <c r="S125" s="3"/>
      <c r="T125" s="3"/>
      <c r="U125" s="3"/>
      <c r="V125" s="3"/>
      <c r="W125" s="3"/>
      <c r="X125" s="3"/>
    </row>
    <row r="126" spans="1:60" x14ac:dyDescent="0.2">
      <c r="A126" s="217" t="s">
        <v>381</v>
      </c>
      <c r="B126" s="217"/>
      <c r="C126" s="260"/>
      <c r="D126" s="6"/>
      <c r="E126" s="3"/>
      <c r="F126" s="3"/>
      <c r="G126" s="3"/>
      <c r="H126" s="3"/>
      <c r="I126" s="3"/>
      <c r="J126" s="3"/>
      <c r="K126" s="3"/>
      <c r="L126" s="3"/>
      <c r="M126" s="3"/>
      <c r="N126" s="3"/>
      <c r="O126" s="3"/>
      <c r="P126" s="3"/>
      <c r="Q126" s="3"/>
      <c r="R126" s="3"/>
      <c r="S126" s="3"/>
      <c r="T126" s="3"/>
      <c r="U126" s="3"/>
      <c r="V126" s="3"/>
      <c r="W126" s="3"/>
      <c r="X126" s="3"/>
    </row>
    <row r="127" spans="1:60" x14ac:dyDescent="0.2">
      <c r="A127" s="218"/>
      <c r="B127" s="219"/>
      <c r="C127" s="261"/>
      <c r="D127" s="219"/>
      <c r="E127" s="219"/>
      <c r="F127" s="219"/>
      <c r="G127" s="220"/>
      <c r="H127" s="3"/>
      <c r="I127" s="3"/>
      <c r="J127" s="3"/>
      <c r="K127" s="3"/>
      <c r="L127" s="3"/>
      <c r="M127" s="3"/>
      <c r="N127" s="3"/>
      <c r="O127" s="3"/>
      <c r="P127" s="3"/>
      <c r="Q127" s="3"/>
      <c r="R127" s="3"/>
      <c r="S127" s="3"/>
      <c r="T127" s="3"/>
      <c r="U127" s="3"/>
      <c r="V127" s="3"/>
      <c r="W127" s="3"/>
      <c r="X127" s="3"/>
      <c r="AG127" t="s">
        <v>382</v>
      </c>
    </row>
    <row r="128" spans="1:60" x14ac:dyDescent="0.2">
      <c r="A128" s="221"/>
      <c r="B128" s="222"/>
      <c r="C128" s="262"/>
      <c r="D128" s="222"/>
      <c r="E128" s="222"/>
      <c r="F128" s="222"/>
      <c r="G128" s="223"/>
      <c r="H128" s="3"/>
      <c r="I128" s="3"/>
      <c r="J128" s="3"/>
      <c r="K128" s="3"/>
      <c r="L128" s="3"/>
      <c r="M128" s="3"/>
      <c r="N128" s="3"/>
      <c r="O128" s="3"/>
      <c r="P128" s="3"/>
      <c r="Q128" s="3"/>
      <c r="R128" s="3"/>
      <c r="S128" s="3"/>
      <c r="T128" s="3"/>
      <c r="U128" s="3"/>
      <c r="V128" s="3"/>
      <c r="W128" s="3"/>
      <c r="X128" s="3"/>
    </row>
    <row r="129" spans="1:33" x14ac:dyDescent="0.2">
      <c r="A129" s="221"/>
      <c r="B129" s="222"/>
      <c r="C129" s="262"/>
      <c r="D129" s="222"/>
      <c r="E129" s="222"/>
      <c r="F129" s="222"/>
      <c r="G129" s="223"/>
      <c r="H129" s="3"/>
      <c r="I129" s="3"/>
      <c r="J129" s="3"/>
      <c r="K129" s="3"/>
      <c r="L129" s="3"/>
      <c r="M129" s="3"/>
      <c r="N129" s="3"/>
      <c r="O129" s="3"/>
      <c r="P129" s="3"/>
      <c r="Q129" s="3"/>
      <c r="R129" s="3"/>
      <c r="S129" s="3"/>
      <c r="T129" s="3"/>
      <c r="U129" s="3"/>
      <c r="V129" s="3"/>
      <c r="W129" s="3"/>
      <c r="X129" s="3"/>
    </row>
    <row r="130" spans="1:33" x14ac:dyDescent="0.2">
      <c r="A130" s="221"/>
      <c r="B130" s="222"/>
      <c r="C130" s="262"/>
      <c r="D130" s="222"/>
      <c r="E130" s="222"/>
      <c r="F130" s="222"/>
      <c r="G130" s="223"/>
      <c r="H130" s="3"/>
      <c r="I130" s="3"/>
      <c r="J130" s="3"/>
      <c r="K130" s="3"/>
      <c r="L130" s="3"/>
      <c r="M130" s="3"/>
      <c r="N130" s="3"/>
      <c r="O130" s="3"/>
      <c r="P130" s="3"/>
      <c r="Q130" s="3"/>
      <c r="R130" s="3"/>
      <c r="S130" s="3"/>
      <c r="T130" s="3"/>
      <c r="U130" s="3"/>
      <c r="V130" s="3"/>
      <c r="W130" s="3"/>
      <c r="X130" s="3"/>
    </row>
    <row r="131" spans="1:33" x14ac:dyDescent="0.2">
      <c r="A131" s="224"/>
      <c r="B131" s="225"/>
      <c r="C131" s="263"/>
      <c r="D131" s="225"/>
      <c r="E131" s="225"/>
      <c r="F131" s="225"/>
      <c r="G131" s="226"/>
      <c r="H131" s="3"/>
      <c r="I131" s="3"/>
      <c r="J131" s="3"/>
      <c r="K131" s="3"/>
      <c r="L131" s="3"/>
      <c r="M131" s="3"/>
      <c r="N131" s="3"/>
      <c r="O131" s="3"/>
      <c r="P131" s="3"/>
      <c r="Q131" s="3"/>
      <c r="R131" s="3"/>
      <c r="S131" s="3"/>
      <c r="T131" s="3"/>
      <c r="U131" s="3"/>
      <c r="V131" s="3"/>
      <c r="W131" s="3"/>
      <c r="X131" s="3"/>
    </row>
    <row r="132" spans="1:33" x14ac:dyDescent="0.2">
      <c r="A132" s="3"/>
      <c r="B132" s="4"/>
      <c r="C132" s="258"/>
      <c r="D132" s="6"/>
      <c r="E132" s="3"/>
      <c r="F132" s="3"/>
      <c r="G132" s="3"/>
      <c r="H132" s="3"/>
      <c r="I132" s="3"/>
      <c r="J132" s="3"/>
      <c r="K132" s="3"/>
      <c r="L132" s="3"/>
      <c r="M132" s="3"/>
      <c r="N132" s="3"/>
      <c r="O132" s="3"/>
      <c r="P132" s="3"/>
      <c r="Q132" s="3"/>
      <c r="R132" s="3"/>
      <c r="S132" s="3"/>
      <c r="T132" s="3"/>
      <c r="U132" s="3"/>
      <c r="V132" s="3"/>
      <c r="W132" s="3"/>
      <c r="X132" s="3"/>
    </row>
    <row r="133" spans="1:33" x14ac:dyDescent="0.2">
      <c r="C133" s="264"/>
      <c r="D133" s="10"/>
      <c r="AG133" t="s">
        <v>383</v>
      </c>
    </row>
    <row r="134" spans="1:33" x14ac:dyDescent="0.2">
      <c r="D134" s="10"/>
    </row>
    <row r="135" spans="1:33" x14ac:dyDescent="0.2">
      <c r="D135" s="10"/>
    </row>
    <row r="136" spans="1:33" x14ac:dyDescent="0.2">
      <c r="D136" s="10"/>
    </row>
    <row r="137" spans="1:33" x14ac:dyDescent="0.2">
      <c r="D137" s="10"/>
    </row>
    <row r="138" spans="1:33" x14ac:dyDescent="0.2">
      <c r="D138" s="10"/>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1:G1"/>
    <mergeCell ref="C2:G2"/>
    <mergeCell ref="C3:G3"/>
    <mergeCell ref="C4:G4"/>
    <mergeCell ref="A126:C126"/>
    <mergeCell ref="A127:G131"/>
    <mergeCell ref="C72:G7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1A88-C842-4304-A110-4DF7B3CBA2D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50</v>
      </c>
      <c r="C4" s="202" t="s">
        <v>69</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193</v>
      </c>
      <c r="C8" s="254" t="s">
        <v>194</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33.75" outlineLevel="1" x14ac:dyDescent="0.2">
      <c r="A9" s="247">
        <v>1</v>
      </c>
      <c r="B9" s="248" t="s">
        <v>1759</v>
      </c>
      <c r="C9" s="255" t="s">
        <v>1641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220</v>
      </c>
      <c r="C10" s="254" t="s">
        <v>221</v>
      </c>
      <c r="D10" s="236"/>
      <c r="E10" s="237"/>
      <c r="F10" s="238"/>
      <c r="G10" s="239">
        <f>SUMIF(AG11:AG23,"&lt;&gt;NOR",G11:G23)</f>
        <v>0</v>
      </c>
      <c r="H10" s="233"/>
      <c r="I10" s="233">
        <f>SUM(I11:I23)</f>
        <v>0</v>
      </c>
      <c r="J10" s="233"/>
      <c r="K10" s="233">
        <f>SUM(K11:K23)</f>
        <v>0</v>
      </c>
      <c r="L10" s="233"/>
      <c r="M10" s="233">
        <f>SUM(M11:M23)</f>
        <v>0</v>
      </c>
      <c r="N10" s="232"/>
      <c r="O10" s="232">
        <f>SUM(O11:O23)</f>
        <v>0.08</v>
      </c>
      <c r="P10" s="232"/>
      <c r="Q10" s="232">
        <f>SUM(Q11:Q23)</f>
        <v>0</v>
      </c>
      <c r="R10" s="233"/>
      <c r="S10" s="233"/>
      <c r="T10" s="233"/>
      <c r="U10" s="233"/>
      <c r="V10" s="233">
        <f>SUM(V11:V23)</f>
        <v>0</v>
      </c>
      <c r="W10" s="233"/>
      <c r="X10" s="233"/>
      <c r="AG10" t="s">
        <v>275</v>
      </c>
    </row>
    <row r="11" spans="1:60" outlineLevel="1" x14ac:dyDescent="0.2">
      <c r="A11" s="247">
        <v>2</v>
      </c>
      <c r="B11" s="248" t="s">
        <v>1760</v>
      </c>
      <c r="C11" s="255" t="s">
        <v>399</v>
      </c>
      <c r="D11" s="249" t="s">
        <v>345</v>
      </c>
      <c r="E11" s="250">
        <v>56</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1761</v>
      </c>
      <c r="C12" s="255" t="s">
        <v>401</v>
      </c>
      <c r="D12" s="249" t="s">
        <v>386</v>
      </c>
      <c r="E12" s="250">
        <v>18</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637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47">
        <v>4</v>
      </c>
      <c r="B13" s="248" t="s">
        <v>1762</v>
      </c>
      <c r="C13" s="255" t="s">
        <v>405</v>
      </c>
      <c r="D13" s="249" t="s">
        <v>345</v>
      </c>
      <c r="E13" s="250">
        <v>55</v>
      </c>
      <c r="F13" s="251"/>
      <c r="G13" s="252">
        <f>ROUND(E13*F13,2)</f>
        <v>0</v>
      </c>
      <c r="H13" s="231"/>
      <c r="I13" s="230">
        <f>ROUND(E13*H13,2)</f>
        <v>0</v>
      </c>
      <c r="J13" s="231"/>
      <c r="K13" s="230">
        <f>ROUND(E13*J13,2)</f>
        <v>0</v>
      </c>
      <c r="L13" s="230">
        <v>21</v>
      </c>
      <c r="M13" s="230">
        <f>G13*(1+L13/100)</f>
        <v>0</v>
      </c>
      <c r="N13" s="229">
        <v>1.41E-3</v>
      </c>
      <c r="O13" s="229">
        <f>ROUND(E13*N13,2)</f>
        <v>0.08</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47">
        <v>5</v>
      </c>
      <c r="B14" s="248" t="s">
        <v>1763</v>
      </c>
      <c r="C14" s="255" t="s">
        <v>421</v>
      </c>
      <c r="D14" s="249" t="s">
        <v>345</v>
      </c>
      <c r="E14" s="250">
        <v>1.5</v>
      </c>
      <c r="F14" s="251"/>
      <c r="G14" s="252">
        <f>ROUND(E14*F14,2)</f>
        <v>0</v>
      </c>
      <c r="H14" s="231"/>
      <c r="I14" s="230">
        <f>ROUND(E14*H14,2)</f>
        <v>0</v>
      </c>
      <c r="J14" s="231"/>
      <c r="K14" s="230">
        <f>ROUND(E14*J14,2)</f>
        <v>0</v>
      </c>
      <c r="L14" s="230">
        <v>21</v>
      </c>
      <c r="M14" s="230">
        <f>G14*(1+L14/100)</f>
        <v>0</v>
      </c>
      <c r="N14" s="229">
        <v>8.9999999999999998E-4</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6</v>
      </c>
      <c r="B15" s="248" t="s">
        <v>1764</v>
      </c>
      <c r="C15" s="255" t="s">
        <v>434</v>
      </c>
      <c r="D15" s="249" t="s">
        <v>386</v>
      </c>
      <c r="E15" s="250">
        <v>4</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7</v>
      </c>
      <c r="B16" s="248" t="s">
        <v>1765</v>
      </c>
      <c r="C16" s="255" t="s">
        <v>1766</v>
      </c>
      <c r="D16" s="249" t="s">
        <v>386</v>
      </c>
      <c r="E16" s="250">
        <v>2</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8</v>
      </c>
      <c r="B17" s="248" t="s">
        <v>1767</v>
      </c>
      <c r="C17" s="255" t="s">
        <v>483</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1768</v>
      </c>
      <c r="C18" s="255" t="s">
        <v>464</v>
      </c>
      <c r="D18" s="249" t="s">
        <v>386</v>
      </c>
      <c r="E18" s="250">
        <v>2</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1769</v>
      </c>
      <c r="C19" s="255" t="s">
        <v>1450</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1770</v>
      </c>
      <c r="C20" s="255" t="s">
        <v>1452</v>
      </c>
      <c r="D20" s="249" t="s">
        <v>386</v>
      </c>
      <c r="E20" s="250">
        <v>2</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440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12</v>
      </c>
      <c r="B21" s="248" t="s">
        <v>1771</v>
      </c>
      <c r="C21" s="255" t="s">
        <v>1583</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440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13</v>
      </c>
      <c r="B22" s="248" t="s">
        <v>1772</v>
      </c>
      <c r="C22" s="255" t="s">
        <v>1773</v>
      </c>
      <c r="D22" s="249" t="s">
        <v>386</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14</v>
      </c>
      <c r="B23" s="248" t="s">
        <v>1774</v>
      </c>
      <c r="C23" s="255" t="s">
        <v>1456</v>
      </c>
      <c r="D23" s="249" t="s">
        <v>386</v>
      </c>
      <c r="E23" s="250">
        <v>4</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34" t="s">
        <v>274</v>
      </c>
      <c r="B24" s="235" t="s">
        <v>230</v>
      </c>
      <c r="C24" s="254" t="s">
        <v>231</v>
      </c>
      <c r="D24" s="236"/>
      <c r="E24" s="237"/>
      <c r="F24" s="238"/>
      <c r="G24" s="239">
        <f>SUMIF(AG25:AG28,"&lt;&gt;NOR",G25:G28)</f>
        <v>0</v>
      </c>
      <c r="H24" s="233"/>
      <c r="I24" s="233">
        <f>SUM(I25:I28)</f>
        <v>0</v>
      </c>
      <c r="J24" s="233"/>
      <c r="K24" s="233">
        <f>SUM(K25:K28)</f>
        <v>0</v>
      </c>
      <c r="L24" s="233"/>
      <c r="M24" s="233">
        <f>SUM(M25:M28)</f>
        <v>0</v>
      </c>
      <c r="N24" s="232"/>
      <c r="O24" s="232">
        <f>SUM(O25:O28)</f>
        <v>0</v>
      </c>
      <c r="P24" s="232"/>
      <c r="Q24" s="232">
        <f>SUM(Q25:Q28)</f>
        <v>0</v>
      </c>
      <c r="R24" s="233"/>
      <c r="S24" s="233"/>
      <c r="T24" s="233"/>
      <c r="U24" s="233"/>
      <c r="V24" s="233">
        <f>SUM(V25:V28)</f>
        <v>0</v>
      </c>
      <c r="W24" s="233"/>
      <c r="X24" s="233"/>
      <c r="AG24" t="s">
        <v>275</v>
      </c>
    </row>
    <row r="25" spans="1:60" outlineLevel="1" x14ac:dyDescent="0.2">
      <c r="A25" s="247">
        <v>15</v>
      </c>
      <c r="B25" s="248" t="s">
        <v>1775</v>
      </c>
      <c r="C25" s="255" t="s">
        <v>1676</v>
      </c>
      <c r="D25" s="249" t="s">
        <v>439</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637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16</v>
      </c>
      <c r="B26" s="248" t="s">
        <v>1776</v>
      </c>
      <c r="C26" s="255" t="s">
        <v>1678</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637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47">
        <v>17</v>
      </c>
      <c r="B27" s="248" t="s">
        <v>1777</v>
      </c>
      <c r="C27" s="255" t="s">
        <v>1778</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33.75" outlineLevel="1" x14ac:dyDescent="0.2">
      <c r="A28" s="247">
        <v>18</v>
      </c>
      <c r="B28" s="248" t="s">
        <v>1779</v>
      </c>
      <c r="C28" s="255" t="s">
        <v>1780</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34" t="s">
        <v>274</v>
      </c>
      <c r="B29" s="235" t="s">
        <v>232</v>
      </c>
      <c r="C29" s="254" t="s">
        <v>233</v>
      </c>
      <c r="D29" s="236"/>
      <c r="E29" s="237"/>
      <c r="F29" s="238"/>
      <c r="G29" s="239">
        <f>SUMIF(AG30:AG39,"&lt;&gt;NOR",G30:G39)</f>
        <v>0</v>
      </c>
      <c r="H29" s="233"/>
      <c r="I29" s="233">
        <f>SUM(I30:I39)</f>
        <v>0</v>
      </c>
      <c r="J29" s="233"/>
      <c r="K29" s="233">
        <f>SUM(K30:K39)</f>
        <v>0</v>
      </c>
      <c r="L29" s="233"/>
      <c r="M29" s="233">
        <f>SUM(M30:M39)</f>
        <v>0</v>
      </c>
      <c r="N29" s="232"/>
      <c r="O29" s="232">
        <f>SUM(O30:O39)</f>
        <v>0.57000000000000006</v>
      </c>
      <c r="P29" s="232"/>
      <c r="Q29" s="232">
        <f>SUM(Q30:Q39)</f>
        <v>0</v>
      </c>
      <c r="R29" s="233"/>
      <c r="S29" s="233"/>
      <c r="T29" s="233"/>
      <c r="U29" s="233"/>
      <c r="V29" s="233">
        <f>SUM(V30:V39)</f>
        <v>51.040000000000006</v>
      </c>
      <c r="W29" s="233"/>
      <c r="X29" s="233"/>
      <c r="AG29" t="s">
        <v>275</v>
      </c>
    </row>
    <row r="30" spans="1:60" outlineLevel="1" x14ac:dyDescent="0.2">
      <c r="A30" s="247">
        <v>19</v>
      </c>
      <c r="B30" s="248" t="s">
        <v>1457</v>
      </c>
      <c r="C30" s="255" t="s">
        <v>1458</v>
      </c>
      <c r="D30" s="249" t="s">
        <v>345</v>
      </c>
      <c r="E30" s="250">
        <v>1</v>
      </c>
      <c r="F30" s="251"/>
      <c r="G30" s="252">
        <f>ROUND(E30*F30,2)</f>
        <v>0</v>
      </c>
      <c r="H30" s="231"/>
      <c r="I30" s="230">
        <f>ROUND(E30*H30,2)</f>
        <v>0</v>
      </c>
      <c r="J30" s="231"/>
      <c r="K30" s="230">
        <f>ROUND(E30*J30,2)</f>
        <v>0</v>
      </c>
      <c r="L30" s="230">
        <v>21</v>
      </c>
      <c r="M30" s="230">
        <f>G30*(1+L30/100)</f>
        <v>0</v>
      </c>
      <c r="N30" s="229">
        <v>7.6E-3</v>
      </c>
      <c r="O30" s="229">
        <f>ROUND(E30*N30,2)</f>
        <v>0.01</v>
      </c>
      <c r="P30" s="229">
        <v>0</v>
      </c>
      <c r="Q30" s="229">
        <f>ROUND(E30*P30,2)</f>
        <v>0</v>
      </c>
      <c r="R30" s="230"/>
      <c r="S30" s="230" t="s">
        <v>279</v>
      </c>
      <c r="T30" s="230" t="s">
        <v>280</v>
      </c>
      <c r="U30" s="230">
        <v>0.748</v>
      </c>
      <c r="V30" s="230">
        <f>ROUND(E30*U30,2)</f>
        <v>0.75</v>
      </c>
      <c r="W30" s="230"/>
      <c r="X30" s="230" t="s">
        <v>281</v>
      </c>
      <c r="Y30" s="210"/>
      <c r="Z30" s="210"/>
      <c r="AA30" s="210"/>
      <c r="AB30" s="210"/>
      <c r="AC30" s="210"/>
      <c r="AD30" s="210"/>
      <c r="AE30" s="210"/>
      <c r="AF30" s="210"/>
      <c r="AG30" s="210" t="s">
        <v>637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20</v>
      </c>
      <c r="B31" s="248" t="s">
        <v>638</v>
      </c>
      <c r="C31" s="255" t="s">
        <v>639</v>
      </c>
      <c r="D31" s="249" t="s">
        <v>345</v>
      </c>
      <c r="E31" s="250">
        <v>50</v>
      </c>
      <c r="F31" s="251"/>
      <c r="G31" s="252">
        <f>ROUND(E31*F31,2)</f>
        <v>0</v>
      </c>
      <c r="H31" s="231"/>
      <c r="I31" s="230">
        <f>ROUND(E31*H31,2)</f>
        <v>0</v>
      </c>
      <c r="J31" s="231"/>
      <c r="K31" s="230">
        <f>ROUND(E31*J31,2)</f>
        <v>0</v>
      </c>
      <c r="L31" s="230">
        <v>21</v>
      </c>
      <c r="M31" s="230">
        <f>G31*(1+L31/100)</f>
        <v>0</v>
      </c>
      <c r="N31" s="229">
        <v>9.8499999999999994E-3</v>
      </c>
      <c r="O31" s="229">
        <f>ROUND(E31*N31,2)</f>
        <v>0.49</v>
      </c>
      <c r="P31" s="229">
        <v>0</v>
      </c>
      <c r="Q31" s="229">
        <f>ROUND(E31*P31,2)</f>
        <v>0</v>
      </c>
      <c r="R31" s="230"/>
      <c r="S31" s="230" t="s">
        <v>279</v>
      </c>
      <c r="T31" s="230" t="s">
        <v>280</v>
      </c>
      <c r="U31" s="230">
        <v>0.92</v>
      </c>
      <c r="V31" s="230">
        <f>ROUND(E31*U31,2)</f>
        <v>46</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7">
        <v>21</v>
      </c>
      <c r="B32" s="248" t="s">
        <v>1781</v>
      </c>
      <c r="C32" s="255" t="s">
        <v>1460</v>
      </c>
      <c r="D32" s="249" t="s">
        <v>386</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47">
        <v>22</v>
      </c>
      <c r="B33" s="248" t="s">
        <v>1782</v>
      </c>
      <c r="C33" s="255" t="s">
        <v>700</v>
      </c>
      <c r="D33" s="249" t="s">
        <v>345</v>
      </c>
      <c r="E33" s="250">
        <v>31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387</v>
      </c>
      <c r="Y33" s="210"/>
      <c r="Z33" s="210"/>
      <c r="AA33" s="210"/>
      <c r="AB33" s="210"/>
      <c r="AC33" s="210"/>
      <c r="AD33" s="210"/>
      <c r="AE33" s="210"/>
      <c r="AF33" s="210"/>
      <c r="AG33" s="210" t="s">
        <v>440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23</v>
      </c>
      <c r="B34" s="248" t="s">
        <v>1783</v>
      </c>
      <c r="C34" s="255" t="s">
        <v>1592</v>
      </c>
      <c r="D34" s="249" t="s">
        <v>386</v>
      </c>
      <c r="E34" s="250">
        <v>5</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397</v>
      </c>
      <c r="T34" s="230" t="s">
        <v>280</v>
      </c>
      <c r="U34" s="230">
        <v>0.14099999999999999</v>
      </c>
      <c r="V34" s="230">
        <f>ROUND(E34*U34,2)</f>
        <v>0.71</v>
      </c>
      <c r="W34" s="230"/>
      <c r="X34" s="230" t="s">
        <v>281</v>
      </c>
      <c r="Y34" s="210"/>
      <c r="Z34" s="210"/>
      <c r="AA34" s="210"/>
      <c r="AB34" s="210"/>
      <c r="AC34" s="210"/>
      <c r="AD34" s="210"/>
      <c r="AE34" s="210"/>
      <c r="AF34" s="210"/>
      <c r="AG34" s="210" t="s">
        <v>637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24</v>
      </c>
      <c r="B35" s="248" t="s">
        <v>1461</v>
      </c>
      <c r="C35" s="255" t="s">
        <v>1462</v>
      </c>
      <c r="D35" s="249" t="s">
        <v>386</v>
      </c>
      <c r="E35" s="250">
        <v>4</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0.14099999999999999</v>
      </c>
      <c r="V35" s="230">
        <f>ROUND(E35*U35,2)</f>
        <v>0.56000000000000005</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25</v>
      </c>
      <c r="B36" s="248" t="s">
        <v>673</v>
      </c>
      <c r="C36" s="255" t="s">
        <v>674</v>
      </c>
      <c r="D36" s="249" t="s">
        <v>386</v>
      </c>
      <c r="E36" s="250">
        <v>20</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0.151</v>
      </c>
      <c r="V36" s="230">
        <f>ROUND(E36*U36,2)</f>
        <v>3.02</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26</v>
      </c>
      <c r="B37" s="248" t="s">
        <v>1595</v>
      </c>
      <c r="C37" s="255" t="s">
        <v>1596</v>
      </c>
      <c r="D37" s="249" t="s">
        <v>386</v>
      </c>
      <c r="E37" s="250">
        <v>5</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820</v>
      </c>
      <c r="U37" s="230">
        <v>0</v>
      </c>
      <c r="V37" s="230">
        <f>ROUND(E37*U37,2)</f>
        <v>0</v>
      </c>
      <c r="W37" s="230"/>
      <c r="X37" s="230" t="s">
        <v>281</v>
      </c>
      <c r="Y37" s="210"/>
      <c r="Z37" s="210"/>
      <c r="AA37" s="210"/>
      <c r="AB37" s="210"/>
      <c r="AC37" s="210"/>
      <c r="AD37" s="210"/>
      <c r="AE37" s="210"/>
      <c r="AF37" s="210"/>
      <c r="AG37" s="210" t="s">
        <v>637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27</v>
      </c>
      <c r="B38" s="248" t="s">
        <v>1463</v>
      </c>
      <c r="C38" s="255" t="s">
        <v>1464</v>
      </c>
      <c r="D38" s="249" t="s">
        <v>386</v>
      </c>
      <c r="E38" s="250">
        <v>4</v>
      </c>
      <c r="F38" s="251"/>
      <c r="G38" s="252">
        <f>ROUND(E38*F38,2)</f>
        <v>0</v>
      </c>
      <c r="H38" s="231"/>
      <c r="I38" s="230">
        <f>ROUND(E38*H38,2)</f>
        <v>0</v>
      </c>
      <c r="J38" s="231"/>
      <c r="K38" s="230">
        <f>ROUND(E38*J38,2)</f>
        <v>0</v>
      </c>
      <c r="L38" s="230">
        <v>21</v>
      </c>
      <c r="M38" s="230">
        <f>G38*(1+L38/100)</f>
        <v>0</v>
      </c>
      <c r="N38" s="229">
        <v>2.5200000000000001E-3</v>
      </c>
      <c r="O38" s="229">
        <f>ROUND(E38*N38,2)</f>
        <v>0.01</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440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28</v>
      </c>
      <c r="B39" s="248" t="s">
        <v>687</v>
      </c>
      <c r="C39" s="255" t="s">
        <v>688</v>
      </c>
      <c r="D39" s="249" t="s">
        <v>386</v>
      </c>
      <c r="E39" s="250">
        <v>20</v>
      </c>
      <c r="F39" s="251"/>
      <c r="G39" s="252">
        <f>ROUND(E39*F39,2)</f>
        <v>0</v>
      </c>
      <c r="H39" s="231"/>
      <c r="I39" s="230">
        <f>ROUND(E39*H39,2)</f>
        <v>0</v>
      </c>
      <c r="J39" s="231"/>
      <c r="K39" s="230">
        <f>ROUND(E39*J39,2)</f>
        <v>0</v>
      </c>
      <c r="L39" s="230">
        <v>21</v>
      </c>
      <c r="M39" s="230">
        <f>G39*(1+L39/100)</f>
        <v>0</v>
      </c>
      <c r="N39" s="229">
        <v>3.0500000000000002E-3</v>
      </c>
      <c r="O39" s="229">
        <f>ROUND(E39*N39,2)</f>
        <v>0.06</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440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234" t="s">
        <v>274</v>
      </c>
      <c r="B40" s="235" t="s">
        <v>234</v>
      </c>
      <c r="C40" s="254" t="s">
        <v>235</v>
      </c>
      <c r="D40" s="236"/>
      <c r="E40" s="237"/>
      <c r="F40" s="238"/>
      <c r="G40" s="239">
        <f>SUMIF(AG41:AG76,"&lt;&gt;NOR",G41:G76)</f>
        <v>0</v>
      </c>
      <c r="H40" s="233"/>
      <c r="I40" s="233">
        <f>SUM(I41:I76)</f>
        <v>0</v>
      </c>
      <c r="J40" s="233"/>
      <c r="K40" s="233">
        <f>SUM(K41:K76)</f>
        <v>0</v>
      </c>
      <c r="L40" s="233"/>
      <c r="M40" s="233">
        <f>SUM(M41:M76)</f>
        <v>0</v>
      </c>
      <c r="N40" s="232"/>
      <c r="O40" s="232">
        <f>SUM(O41:O76)</f>
        <v>0.12000000000000001</v>
      </c>
      <c r="P40" s="232"/>
      <c r="Q40" s="232">
        <f>SUM(Q41:Q76)</f>
        <v>0</v>
      </c>
      <c r="R40" s="233"/>
      <c r="S40" s="233"/>
      <c r="T40" s="233"/>
      <c r="U40" s="233"/>
      <c r="V40" s="233">
        <f>SUM(V41:V76)</f>
        <v>21.95</v>
      </c>
      <c r="W40" s="233"/>
      <c r="X40" s="233"/>
      <c r="AG40" t="s">
        <v>275</v>
      </c>
    </row>
    <row r="41" spans="1:60" ht="22.5" outlineLevel="1" x14ac:dyDescent="0.2">
      <c r="A41" s="247">
        <v>29</v>
      </c>
      <c r="B41" s="248" t="s">
        <v>705</v>
      </c>
      <c r="C41" s="255" t="s">
        <v>706</v>
      </c>
      <c r="D41" s="249" t="s">
        <v>386</v>
      </c>
      <c r="E41" s="250">
        <v>2</v>
      </c>
      <c r="F41" s="251"/>
      <c r="G41" s="252">
        <f>ROUND(E41*F41,2)</f>
        <v>0</v>
      </c>
      <c r="H41" s="231"/>
      <c r="I41" s="230">
        <f>ROUND(E41*H41,2)</f>
        <v>0</v>
      </c>
      <c r="J41" s="231"/>
      <c r="K41" s="230">
        <f>ROUND(E41*J41,2)</f>
        <v>0</v>
      </c>
      <c r="L41" s="230">
        <v>21</v>
      </c>
      <c r="M41" s="230">
        <f>G41*(1+L41/100)</f>
        <v>0</v>
      </c>
      <c r="N41" s="229">
        <v>2.7E-4</v>
      </c>
      <c r="O41" s="229">
        <f>ROUND(E41*N41,2)</f>
        <v>0</v>
      </c>
      <c r="P41" s="229">
        <v>0</v>
      </c>
      <c r="Q41" s="229">
        <f>ROUND(E41*P41,2)</f>
        <v>0</v>
      </c>
      <c r="R41" s="230"/>
      <c r="S41" s="230" t="s">
        <v>279</v>
      </c>
      <c r="T41" s="230" t="s">
        <v>280</v>
      </c>
      <c r="U41" s="230">
        <v>0.38</v>
      </c>
      <c r="V41" s="230">
        <f>ROUND(E41*U41,2)</f>
        <v>0.76</v>
      </c>
      <c r="W41" s="230"/>
      <c r="X41" s="230" t="s">
        <v>281</v>
      </c>
      <c r="Y41" s="210"/>
      <c r="Z41" s="210"/>
      <c r="AA41" s="210"/>
      <c r="AB41" s="210"/>
      <c r="AC41" s="210"/>
      <c r="AD41" s="210"/>
      <c r="AE41" s="210"/>
      <c r="AF41" s="210"/>
      <c r="AG41" s="210" t="s">
        <v>637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30</v>
      </c>
      <c r="B42" s="248" t="s">
        <v>1784</v>
      </c>
      <c r="C42" s="255" t="s">
        <v>1469</v>
      </c>
      <c r="D42" s="249" t="s">
        <v>386</v>
      </c>
      <c r="E42" s="250">
        <v>1</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820</v>
      </c>
      <c r="U42" s="230">
        <v>0</v>
      </c>
      <c r="V42" s="230">
        <f>ROUND(E42*U42,2)</f>
        <v>0</v>
      </c>
      <c r="W42" s="230"/>
      <c r="X42" s="230" t="s">
        <v>281</v>
      </c>
      <c r="Y42" s="210"/>
      <c r="Z42" s="210"/>
      <c r="AA42" s="210"/>
      <c r="AB42" s="210"/>
      <c r="AC42" s="210"/>
      <c r="AD42" s="210"/>
      <c r="AE42" s="210"/>
      <c r="AF42" s="210"/>
      <c r="AG42" s="210" t="s">
        <v>637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31</v>
      </c>
      <c r="B43" s="248" t="s">
        <v>1785</v>
      </c>
      <c r="C43" s="255" t="s">
        <v>1467</v>
      </c>
      <c r="D43" s="249" t="s">
        <v>386</v>
      </c>
      <c r="E43" s="250">
        <v>10</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637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32</v>
      </c>
      <c r="B44" s="248" t="s">
        <v>715</v>
      </c>
      <c r="C44" s="255" t="s">
        <v>716</v>
      </c>
      <c r="D44" s="249" t="s">
        <v>386</v>
      </c>
      <c r="E44" s="250">
        <v>8</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5.0999999999999997E-2</v>
      </c>
      <c r="V44" s="230">
        <f>ROUND(E44*U44,2)</f>
        <v>0.41</v>
      </c>
      <c r="W44" s="230"/>
      <c r="X44" s="230" t="s">
        <v>281</v>
      </c>
      <c r="Y44" s="210"/>
      <c r="Z44" s="210"/>
      <c r="AA44" s="210"/>
      <c r="AB44" s="210"/>
      <c r="AC44" s="210"/>
      <c r="AD44" s="210"/>
      <c r="AE44" s="210"/>
      <c r="AF44" s="210"/>
      <c r="AG44" s="210" t="s">
        <v>637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33</v>
      </c>
      <c r="B45" s="248" t="s">
        <v>739</v>
      </c>
      <c r="C45" s="255" t="s">
        <v>740</v>
      </c>
      <c r="D45" s="249" t="s">
        <v>386</v>
      </c>
      <c r="E45" s="250">
        <v>1</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0.16500000000000001</v>
      </c>
      <c r="V45" s="230">
        <f>ROUND(E45*U45,2)</f>
        <v>0.17</v>
      </c>
      <c r="W45" s="230"/>
      <c r="X45" s="230" t="s">
        <v>281</v>
      </c>
      <c r="Y45" s="210"/>
      <c r="Z45" s="210"/>
      <c r="AA45" s="210"/>
      <c r="AB45" s="210"/>
      <c r="AC45" s="210"/>
      <c r="AD45" s="210"/>
      <c r="AE45" s="210"/>
      <c r="AF45" s="210"/>
      <c r="AG45" s="210" t="s">
        <v>637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34</v>
      </c>
      <c r="B46" s="248" t="s">
        <v>1786</v>
      </c>
      <c r="C46" s="255" t="s">
        <v>738</v>
      </c>
      <c r="D46" s="249" t="s">
        <v>386</v>
      </c>
      <c r="E46" s="250">
        <v>1</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397</v>
      </c>
      <c r="T46" s="230" t="s">
        <v>280</v>
      </c>
      <c r="U46" s="230">
        <v>0.26800000000000002</v>
      </c>
      <c r="V46" s="230">
        <f>ROUND(E46*U46,2)</f>
        <v>0.27</v>
      </c>
      <c r="W46" s="230"/>
      <c r="X46" s="230" t="s">
        <v>281</v>
      </c>
      <c r="Y46" s="210"/>
      <c r="Z46" s="210"/>
      <c r="AA46" s="210"/>
      <c r="AB46" s="210"/>
      <c r="AC46" s="210"/>
      <c r="AD46" s="210"/>
      <c r="AE46" s="210"/>
      <c r="AF46" s="210"/>
      <c r="AG46" s="210" t="s">
        <v>637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35</v>
      </c>
      <c r="B47" s="248" t="s">
        <v>1787</v>
      </c>
      <c r="C47" s="255" t="s">
        <v>1307</v>
      </c>
      <c r="D47" s="249" t="s">
        <v>386</v>
      </c>
      <c r="E47" s="250">
        <v>1</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397</v>
      </c>
      <c r="T47" s="230" t="s">
        <v>397</v>
      </c>
      <c r="U47" s="230">
        <v>0.22700000000000001</v>
      </c>
      <c r="V47" s="230">
        <f>ROUND(E47*U47,2)</f>
        <v>0.23</v>
      </c>
      <c r="W47" s="230"/>
      <c r="X47" s="230" t="s">
        <v>281</v>
      </c>
      <c r="Y47" s="210"/>
      <c r="Z47" s="210"/>
      <c r="AA47" s="210"/>
      <c r="AB47" s="210"/>
      <c r="AC47" s="210"/>
      <c r="AD47" s="210"/>
      <c r="AE47" s="210"/>
      <c r="AF47" s="210"/>
      <c r="AG47" s="210" t="s">
        <v>637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36</v>
      </c>
      <c r="B48" s="248" t="s">
        <v>1788</v>
      </c>
      <c r="C48" s="255" t="s">
        <v>1696</v>
      </c>
      <c r="D48" s="249" t="s">
        <v>386</v>
      </c>
      <c r="E48" s="250">
        <v>1</v>
      </c>
      <c r="F48" s="251"/>
      <c r="G48" s="252">
        <f>ROUND(E48*F48,2)</f>
        <v>0</v>
      </c>
      <c r="H48" s="231"/>
      <c r="I48" s="230">
        <f>ROUND(E48*H48,2)</f>
        <v>0</v>
      </c>
      <c r="J48" s="231"/>
      <c r="K48" s="230">
        <f>ROUND(E48*J48,2)</f>
        <v>0</v>
      </c>
      <c r="L48" s="230">
        <v>21</v>
      </c>
      <c r="M48" s="230">
        <f>G48*(1+L48/100)</f>
        <v>0</v>
      </c>
      <c r="N48" s="229">
        <v>3.0699999999999998E-3</v>
      </c>
      <c r="O48" s="229">
        <f>ROUND(E48*N48,2)</f>
        <v>0</v>
      </c>
      <c r="P48" s="229">
        <v>0</v>
      </c>
      <c r="Q48" s="229">
        <f>ROUND(E48*P48,2)</f>
        <v>0</v>
      </c>
      <c r="R48" s="230"/>
      <c r="S48" s="230" t="s">
        <v>279</v>
      </c>
      <c r="T48" s="230" t="s">
        <v>280</v>
      </c>
      <c r="U48" s="230">
        <v>0.86</v>
      </c>
      <c r="V48" s="230">
        <f>ROUND(E48*U48,2)</f>
        <v>0.86</v>
      </c>
      <c r="W48" s="230"/>
      <c r="X48" s="230" t="s">
        <v>281</v>
      </c>
      <c r="Y48" s="210"/>
      <c r="Z48" s="210"/>
      <c r="AA48" s="210"/>
      <c r="AB48" s="210"/>
      <c r="AC48" s="210"/>
      <c r="AD48" s="210"/>
      <c r="AE48" s="210"/>
      <c r="AF48" s="210"/>
      <c r="AG48" s="210" t="s">
        <v>637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37</v>
      </c>
      <c r="B49" s="248" t="s">
        <v>1622</v>
      </c>
      <c r="C49" s="255" t="s">
        <v>1623</v>
      </c>
      <c r="D49" s="249" t="s">
        <v>386</v>
      </c>
      <c r="E49" s="250">
        <v>1</v>
      </c>
      <c r="F49" s="251"/>
      <c r="G49" s="252">
        <f>ROUND(E49*F49,2)</f>
        <v>0</v>
      </c>
      <c r="H49" s="231"/>
      <c r="I49" s="230">
        <f>ROUND(E49*H49,2)</f>
        <v>0</v>
      </c>
      <c r="J49" s="231"/>
      <c r="K49" s="230">
        <f>ROUND(E49*J49,2)</f>
        <v>0</v>
      </c>
      <c r="L49" s="230">
        <v>21</v>
      </c>
      <c r="M49" s="230">
        <f>G49*(1+L49/100)</f>
        <v>0</v>
      </c>
      <c r="N49" s="229">
        <v>5.7400000000000003E-3</v>
      </c>
      <c r="O49" s="229">
        <f>ROUND(E49*N49,2)</f>
        <v>0.01</v>
      </c>
      <c r="P49" s="229">
        <v>0</v>
      </c>
      <c r="Q49" s="229">
        <f>ROUND(E49*P49,2)</f>
        <v>0</v>
      </c>
      <c r="R49" s="230"/>
      <c r="S49" s="230" t="s">
        <v>279</v>
      </c>
      <c r="T49" s="230" t="s">
        <v>280</v>
      </c>
      <c r="U49" s="230">
        <v>1.04</v>
      </c>
      <c r="V49" s="230">
        <f>ROUND(E49*U49,2)</f>
        <v>1.04</v>
      </c>
      <c r="W49" s="230"/>
      <c r="X49" s="230" t="s">
        <v>281</v>
      </c>
      <c r="Y49" s="210"/>
      <c r="Z49" s="210"/>
      <c r="AA49" s="210"/>
      <c r="AB49" s="210"/>
      <c r="AC49" s="210"/>
      <c r="AD49" s="210"/>
      <c r="AE49" s="210"/>
      <c r="AF49" s="210"/>
      <c r="AG49" s="210" t="s">
        <v>637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38</v>
      </c>
      <c r="B50" s="248" t="s">
        <v>711</v>
      </c>
      <c r="C50" s="255" t="s">
        <v>712</v>
      </c>
      <c r="D50" s="249" t="s">
        <v>386</v>
      </c>
      <c r="E50" s="250">
        <v>2</v>
      </c>
      <c r="F50" s="251"/>
      <c r="G50" s="252">
        <f>ROUND(E50*F50,2)</f>
        <v>0</v>
      </c>
      <c r="H50" s="231"/>
      <c r="I50" s="230">
        <f>ROUND(E50*H50,2)</f>
        <v>0</v>
      </c>
      <c r="J50" s="231"/>
      <c r="K50" s="230">
        <f>ROUND(E50*J50,2)</f>
        <v>0</v>
      </c>
      <c r="L50" s="230">
        <v>21</v>
      </c>
      <c r="M50" s="230">
        <f>G50*(1+L50/100)</f>
        <v>0</v>
      </c>
      <c r="N50" s="229">
        <v>7.1000000000000004E-3</v>
      </c>
      <c r="O50" s="229">
        <f>ROUND(E50*N50,2)</f>
        <v>0.01</v>
      </c>
      <c r="P50" s="229">
        <v>0</v>
      </c>
      <c r="Q50" s="229">
        <f>ROUND(E50*P50,2)</f>
        <v>0</v>
      </c>
      <c r="R50" s="230"/>
      <c r="S50" s="230" t="s">
        <v>279</v>
      </c>
      <c r="T50" s="230" t="s">
        <v>280</v>
      </c>
      <c r="U50" s="230">
        <v>1.1439999999999999</v>
      </c>
      <c r="V50" s="230">
        <f>ROUND(E50*U50,2)</f>
        <v>2.29</v>
      </c>
      <c r="W50" s="230"/>
      <c r="X50" s="230" t="s">
        <v>281</v>
      </c>
      <c r="Y50" s="210"/>
      <c r="Z50" s="210"/>
      <c r="AA50" s="210"/>
      <c r="AB50" s="210"/>
      <c r="AC50" s="210"/>
      <c r="AD50" s="210"/>
      <c r="AE50" s="210"/>
      <c r="AF50" s="210"/>
      <c r="AG50" s="210" t="s">
        <v>637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39</v>
      </c>
      <c r="B51" s="248" t="s">
        <v>713</v>
      </c>
      <c r="C51" s="255" t="s">
        <v>714</v>
      </c>
      <c r="D51" s="249" t="s">
        <v>386</v>
      </c>
      <c r="E51" s="250">
        <v>10</v>
      </c>
      <c r="F51" s="251"/>
      <c r="G51" s="252">
        <f>ROUND(E51*F51,2)</f>
        <v>0</v>
      </c>
      <c r="H51" s="231"/>
      <c r="I51" s="230">
        <f>ROUND(E51*H51,2)</f>
        <v>0</v>
      </c>
      <c r="J51" s="231"/>
      <c r="K51" s="230">
        <f>ROUND(E51*J51,2)</f>
        <v>0</v>
      </c>
      <c r="L51" s="230">
        <v>21</v>
      </c>
      <c r="M51" s="230">
        <f>G51*(1+L51/100)</f>
        <v>0</v>
      </c>
      <c r="N51" s="229">
        <v>8.2299999999999995E-3</v>
      </c>
      <c r="O51" s="229">
        <f>ROUND(E51*N51,2)</f>
        <v>0.08</v>
      </c>
      <c r="P51" s="229">
        <v>0</v>
      </c>
      <c r="Q51" s="229">
        <f>ROUND(E51*P51,2)</f>
        <v>0</v>
      </c>
      <c r="R51" s="230"/>
      <c r="S51" s="230" t="s">
        <v>279</v>
      </c>
      <c r="T51" s="230" t="s">
        <v>280</v>
      </c>
      <c r="U51" s="230">
        <v>1.5920000000000001</v>
      </c>
      <c r="V51" s="230">
        <f>ROUND(E51*U51,2)</f>
        <v>15.92</v>
      </c>
      <c r="W51" s="230"/>
      <c r="X51" s="230" t="s">
        <v>281</v>
      </c>
      <c r="Y51" s="210"/>
      <c r="Z51" s="210"/>
      <c r="AA51" s="210"/>
      <c r="AB51" s="210"/>
      <c r="AC51" s="210"/>
      <c r="AD51" s="210"/>
      <c r="AE51" s="210"/>
      <c r="AF51" s="210"/>
      <c r="AG51" s="210" t="s">
        <v>637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1">
        <v>40</v>
      </c>
      <c r="B52" s="242" t="s">
        <v>1698</v>
      </c>
      <c r="C52" s="256" t="s">
        <v>1699</v>
      </c>
      <c r="D52" s="243" t="s">
        <v>386</v>
      </c>
      <c r="E52" s="244">
        <v>2</v>
      </c>
      <c r="F52" s="245"/>
      <c r="G52" s="246">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387</v>
      </c>
      <c r="Y52" s="210"/>
      <c r="Z52" s="210"/>
      <c r="AA52" s="210"/>
      <c r="AB52" s="210"/>
      <c r="AC52" s="210"/>
      <c r="AD52" s="210"/>
      <c r="AE52" s="210"/>
      <c r="AF52" s="210"/>
      <c r="AG52" s="210" t="s">
        <v>440</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27"/>
      <c r="B53" s="228"/>
      <c r="C53" s="257" t="s">
        <v>1700</v>
      </c>
      <c r="D53" s="253"/>
      <c r="E53" s="253"/>
      <c r="F53" s="253"/>
      <c r="G53" s="253"/>
      <c r="H53" s="230"/>
      <c r="I53" s="230"/>
      <c r="J53" s="230"/>
      <c r="K53" s="230"/>
      <c r="L53" s="230"/>
      <c r="M53" s="230"/>
      <c r="N53" s="229"/>
      <c r="O53" s="229"/>
      <c r="P53" s="229"/>
      <c r="Q53" s="229"/>
      <c r="R53" s="230"/>
      <c r="S53" s="230"/>
      <c r="T53" s="230"/>
      <c r="U53" s="230"/>
      <c r="V53" s="230"/>
      <c r="W53" s="230"/>
      <c r="X53" s="230"/>
      <c r="Y53" s="210"/>
      <c r="Z53" s="210"/>
      <c r="AA53" s="210"/>
      <c r="AB53" s="210"/>
      <c r="AC53" s="210"/>
      <c r="AD53" s="210"/>
      <c r="AE53" s="210"/>
      <c r="AF53" s="210"/>
      <c r="AG53" s="210" t="s">
        <v>294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41</v>
      </c>
      <c r="B54" s="248" t="s">
        <v>1701</v>
      </c>
      <c r="C54" s="255" t="s">
        <v>1702</v>
      </c>
      <c r="D54" s="249" t="s">
        <v>386</v>
      </c>
      <c r="E54" s="250">
        <v>2</v>
      </c>
      <c r="F54" s="251"/>
      <c r="G54" s="252">
        <f>ROUND(E54*F54,2)</f>
        <v>0</v>
      </c>
      <c r="H54" s="231"/>
      <c r="I54" s="230">
        <f>ROUND(E54*H54,2)</f>
        <v>0</v>
      </c>
      <c r="J54" s="231"/>
      <c r="K54" s="230">
        <f>ROUND(E54*J54,2)</f>
        <v>0</v>
      </c>
      <c r="L54" s="230">
        <v>21</v>
      </c>
      <c r="M54" s="230">
        <f>G54*(1+L54/100)</f>
        <v>0</v>
      </c>
      <c r="N54" s="229">
        <v>1E-4</v>
      </c>
      <c r="O54" s="229">
        <f>ROUND(E54*N54,2)</f>
        <v>0</v>
      </c>
      <c r="P54" s="229">
        <v>0</v>
      </c>
      <c r="Q54" s="229">
        <f>ROUND(E54*P54,2)</f>
        <v>0</v>
      </c>
      <c r="R54" s="230"/>
      <c r="S54" s="230" t="s">
        <v>279</v>
      </c>
      <c r="T54" s="230" t="s">
        <v>280</v>
      </c>
      <c r="U54" s="230">
        <v>0</v>
      </c>
      <c r="V54" s="230">
        <f>ROUND(E54*U54,2)</f>
        <v>0</v>
      </c>
      <c r="W54" s="230"/>
      <c r="X54" s="230" t="s">
        <v>387</v>
      </c>
      <c r="Y54" s="210"/>
      <c r="Z54" s="210"/>
      <c r="AA54" s="210"/>
      <c r="AB54" s="210"/>
      <c r="AC54" s="210"/>
      <c r="AD54" s="210"/>
      <c r="AE54" s="210"/>
      <c r="AF54" s="210"/>
      <c r="AG54" s="210" t="s">
        <v>440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47">
        <v>42</v>
      </c>
      <c r="B55" s="248" t="s">
        <v>1789</v>
      </c>
      <c r="C55" s="255" t="s">
        <v>746</v>
      </c>
      <c r="D55" s="249" t="s">
        <v>386</v>
      </c>
      <c r="E55" s="250">
        <v>2</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387</v>
      </c>
      <c r="Y55" s="210"/>
      <c r="Z55" s="210"/>
      <c r="AA55" s="210"/>
      <c r="AB55" s="210"/>
      <c r="AC55" s="210"/>
      <c r="AD55" s="210"/>
      <c r="AE55" s="210"/>
      <c r="AF55" s="210"/>
      <c r="AG55" s="210" t="s">
        <v>440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43</v>
      </c>
      <c r="B56" s="248" t="s">
        <v>1790</v>
      </c>
      <c r="C56" s="255" t="s">
        <v>1471</v>
      </c>
      <c r="D56" s="249" t="s">
        <v>386</v>
      </c>
      <c r="E56" s="250">
        <v>6</v>
      </c>
      <c r="F56" s="251"/>
      <c r="G56" s="252">
        <f>ROUND(E56*F56,2)</f>
        <v>0</v>
      </c>
      <c r="H56" s="231"/>
      <c r="I56" s="230">
        <f>ROUND(E56*H56,2)</f>
        <v>0</v>
      </c>
      <c r="J56" s="231"/>
      <c r="K56" s="230">
        <f>ROUND(E56*J56,2)</f>
        <v>0</v>
      </c>
      <c r="L56" s="230">
        <v>21</v>
      </c>
      <c r="M56" s="230">
        <f>G56*(1+L56/100)</f>
        <v>0</v>
      </c>
      <c r="N56" s="229">
        <v>8.0000000000000004E-4</v>
      </c>
      <c r="O56" s="229">
        <f>ROUND(E56*N56,2)</f>
        <v>0</v>
      </c>
      <c r="P56" s="229">
        <v>0</v>
      </c>
      <c r="Q56" s="229">
        <f>ROUND(E56*P56,2)</f>
        <v>0</v>
      </c>
      <c r="R56" s="230"/>
      <c r="S56" s="230" t="s">
        <v>279</v>
      </c>
      <c r="T56" s="230" t="s">
        <v>280</v>
      </c>
      <c r="U56" s="230">
        <v>0</v>
      </c>
      <c r="V56" s="230">
        <f>ROUND(E56*U56,2)</f>
        <v>0</v>
      </c>
      <c r="W56" s="230"/>
      <c r="X56" s="230" t="s">
        <v>387</v>
      </c>
      <c r="Y56" s="210"/>
      <c r="Z56" s="210"/>
      <c r="AA56" s="210"/>
      <c r="AB56" s="210"/>
      <c r="AC56" s="210"/>
      <c r="AD56" s="210"/>
      <c r="AE56" s="210"/>
      <c r="AF56" s="210"/>
      <c r="AG56" s="210" t="s">
        <v>440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44</v>
      </c>
      <c r="B57" s="248" t="s">
        <v>1791</v>
      </c>
      <c r="C57" s="255" t="s">
        <v>1473</v>
      </c>
      <c r="D57" s="249" t="s">
        <v>386</v>
      </c>
      <c r="E57" s="250">
        <v>4</v>
      </c>
      <c r="F57" s="251"/>
      <c r="G57" s="252">
        <f>ROUND(E57*F57,2)</f>
        <v>0</v>
      </c>
      <c r="H57" s="231"/>
      <c r="I57" s="230">
        <f>ROUND(E57*H57,2)</f>
        <v>0</v>
      </c>
      <c r="J57" s="231"/>
      <c r="K57" s="230">
        <f>ROUND(E57*J57,2)</f>
        <v>0</v>
      </c>
      <c r="L57" s="230">
        <v>21</v>
      </c>
      <c r="M57" s="230">
        <f>G57*(1+L57/100)</f>
        <v>0</v>
      </c>
      <c r="N57" s="229">
        <v>4.4999999999999997E-3</v>
      </c>
      <c r="O57" s="229">
        <f>ROUND(E57*N57,2)</f>
        <v>0.02</v>
      </c>
      <c r="P57" s="229">
        <v>0</v>
      </c>
      <c r="Q57" s="229">
        <f>ROUND(E57*P57,2)</f>
        <v>0</v>
      </c>
      <c r="R57" s="230"/>
      <c r="S57" s="230" t="s">
        <v>279</v>
      </c>
      <c r="T57" s="230" t="s">
        <v>280</v>
      </c>
      <c r="U57" s="230">
        <v>0</v>
      </c>
      <c r="V57" s="230">
        <f>ROUND(E57*U57,2)</f>
        <v>0</v>
      </c>
      <c r="W57" s="230"/>
      <c r="X57" s="230" t="s">
        <v>387</v>
      </c>
      <c r="Y57" s="210"/>
      <c r="Z57" s="210"/>
      <c r="AA57" s="210"/>
      <c r="AB57" s="210"/>
      <c r="AC57" s="210"/>
      <c r="AD57" s="210"/>
      <c r="AE57" s="210"/>
      <c r="AF57" s="210"/>
      <c r="AG57" s="210" t="s">
        <v>440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45</v>
      </c>
      <c r="B58" s="248" t="s">
        <v>1792</v>
      </c>
      <c r="C58" s="255" t="s">
        <v>772</v>
      </c>
      <c r="D58" s="249" t="s">
        <v>386</v>
      </c>
      <c r="E58" s="250">
        <v>2</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387</v>
      </c>
      <c r="Y58" s="210"/>
      <c r="Z58" s="210"/>
      <c r="AA58" s="210"/>
      <c r="AB58" s="210"/>
      <c r="AC58" s="210"/>
      <c r="AD58" s="210"/>
      <c r="AE58" s="210"/>
      <c r="AF58" s="210"/>
      <c r="AG58" s="210" t="s">
        <v>440</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46</v>
      </c>
      <c r="B59" s="248" t="s">
        <v>1793</v>
      </c>
      <c r="C59" s="255" t="s">
        <v>1794</v>
      </c>
      <c r="D59" s="249" t="s">
        <v>386</v>
      </c>
      <c r="E59" s="250">
        <v>1</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820</v>
      </c>
      <c r="U59" s="230">
        <v>0</v>
      </c>
      <c r="V59" s="230">
        <f>ROUND(E59*U59,2)</f>
        <v>0</v>
      </c>
      <c r="W59" s="230"/>
      <c r="X59" s="230" t="s">
        <v>281</v>
      </c>
      <c r="Y59" s="210"/>
      <c r="Z59" s="210"/>
      <c r="AA59" s="210"/>
      <c r="AB59" s="210"/>
      <c r="AC59" s="210"/>
      <c r="AD59" s="210"/>
      <c r="AE59" s="210"/>
      <c r="AF59" s="210"/>
      <c r="AG59" s="210" t="s">
        <v>637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47</v>
      </c>
      <c r="B60" s="248" t="s">
        <v>1795</v>
      </c>
      <c r="C60" s="255" t="s">
        <v>1796</v>
      </c>
      <c r="D60" s="249" t="s">
        <v>386</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820</v>
      </c>
      <c r="U60" s="230">
        <v>0</v>
      </c>
      <c r="V60" s="230">
        <f>ROUND(E60*U60,2)</f>
        <v>0</v>
      </c>
      <c r="W60" s="230"/>
      <c r="X60" s="230" t="s">
        <v>281</v>
      </c>
      <c r="Y60" s="210"/>
      <c r="Z60" s="210"/>
      <c r="AA60" s="210"/>
      <c r="AB60" s="210"/>
      <c r="AC60" s="210"/>
      <c r="AD60" s="210"/>
      <c r="AE60" s="210"/>
      <c r="AF60" s="210"/>
      <c r="AG60" s="210" t="s">
        <v>637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48</v>
      </c>
      <c r="B61" s="248" t="s">
        <v>1797</v>
      </c>
      <c r="C61" s="255" t="s">
        <v>1798</v>
      </c>
      <c r="D61" s="249" t="s">
        <v>386</v>
      </c>
      <c r="E61" s="250">
        <v>1</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820</v>
      </c>
      <c r="U61" s="230">
        <v>0</v>
      </c>
      <c r="V61" s="230">
        <f>ROUND(E61*U61,2)</f>
        <v>0</v>
      </c>
      <c r="W61" s="230"/>
      <c r="X61" s="230" t="s">
        <v>281</v>
      </c>
      <c r="Y61" s="210"/>
      <c r="Z61" s="210"/>
      <c r="AA61" s="210"/>
      <c r="AB61" s="210"/>
      <c r="AC61" s="210"/>
      <c r="AD61" s="210"/>
      <c r="AE61" s="210"/>
      <c r="AF61" s="210"/>
      <c r="AG61" s="210" t="s">
        <v>637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49</v>
      </c>
      <c r="B62" s="248" t="s">
        <v>1799</v>
      </c>
      <c r="C62" s="255" t="s">
        <v>1289</v>
      </c>
      <c r="D62" s="249" t="s">
        <v>386</v>
      </c>
      <c r="E62" s="250">
        <v>3</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387</v>
      </c>
      <c r="Y62" s="210"/>
      <c r="Z62" s="210"/>
      <c r="AA62" s="210"/>
      <c r="AB62" s="210"/>
      <c r="AC62" s="210"/>
      <c r="AD62" s="210"/>
      <c r="AE62" s="210"/>
      <c r="AF62" s="210"/>
      <c r="AG62" s="210" t="s">
        <v>440</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33.75" outlineLevel="1" x14ac:dyDescent="0.2">
      <c r="A63" s="247">
        <v>50</v>
      </c>
      <c r="B63" s="248" t="s">
        <v>1800</v>
      </c>
      <c r="C63" s="255" t="s">
        <v>1611</v>
      </c>
      <c r="D63" s="249" t="s">
        <v>386</v>
      </c>
      <c r="E63" s="250">
        <v>1</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387</v>
      </c>
      <c r="Y63" s="210"/>
      <c r="Z63" s="210"/>
      <c r="AA63" s="210"/>
      <c r="AB63" s="210"/>
      <c r="AC63" s="210"/>
      <c r="AD63" s="210"/>
      <c r="AE63" s="210"/>
      <c r="AF63" s="210"/>
      <c r="AG63" s="210" t="s">
        <v>440</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51</v>
      </c>
      <c r="B64" s="248" t="s">
        <v>1801</v>
      </c>
      <c r="C64" s="255" t="s">
        <v>780</v>
      </c>
      <c r="D64" s="249" t="s">
        <v>386</v>
      </c>
      <c r="E64" s="250">
        <v>2</v>
      </c>
      <c r="F64" s="251"/>
      <c r="G64" s="252">
        <f>ROUND(E64*F64,2)</f>
        <v>0</v>
      </c>
      <c r="H64" s="231"/>
      <c r="I64" s="230">
        <f>ROUND(E64*H64,2)</f>
        <v>0</v>
      </c>
      <c r="J64" s="231"/>
      <c r="K64" s="230">
        <f>ROUND(E64*J64,2)</f>
        <v>0</v>
      </c>
      <c r="L64" s="230">
        <v>21</v>
      </c>
      <c r="M64" s="230">
        <f>G64*(1+L64/100)</f>
        <v>0</v>
      </c>
      <c r="N64" s="229">
        <v>1E-4</v>
      </c>
      <c r="O64" s="229">
        <f>ROUND(E64*N64,2)</f>
        <v>0</v>
      </c>
      <c r="P64" s="229">
        <v>0</v>
      </c>
      <c r="Q64" s="229">
        <f>ROUND(E64*P64,2)</f>
        <v>0</v>
      </c>
      <c r="R64" s="230"/>
      <c r="S64" s="230" t="s">
        <v>279</v>
      </c>
      <c r="T64" s="230" t="s">
        <v>280</v>
      </c>
      <c r="U64" s="230">
        <v>0</v>
      </c>
      <c r="V64" s="230">
        <f>ROUND(E64*U64,2)</f>
        <v>0</v>
      </c>
      <c r="W64" s="230"/>
      <c r="X64" s="230" t="s">
        <v>387</v>
      </c>
      <c r="Y64" s="210"/>
      <c r="Z64" s="210"/>
      <c r="AA64" s="210"/>
      <c r="AB64" s="210"/>
      <c r="AC64" s="210"/>
      <c r="AD64" s="210"/>
      <c r="AE64" s="210"/>
      <c r="AF64" s="210"/>
      <c r="AG64" s="210" t="s">
        <v>440</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52</v>
      </c>
      <c r="B65" s="248" t="s">
        <v>1802</v>
      </c>
      <c r="C65" s="255" t="s">
        <v>782</v>
      </c>
      <c r="D65" s="249" t="s">
        <v>386</v>
      </c>
      <c r="E65" s="250">
        <v>6</v>
      </c>
      <c r="F65" s="251"/>
      <c r="G65" s="252">
        <f>ROUND(E65*F65,2)</f>
        <v>0</v>
      </c>
      <c r="H65" s="231"/>
      <c r="I65" s="230">
        <f>ROUND(E65*H65,2)</f>
        <v>0</v>
      </c>
      <c r="J65" s="231"/>
      <c r="K65" s="230">
        <f>ROUND(E65*J65,2)</f>
        <v>0</v>
      </c>
      <c r="L65" s="230">
        <v>21</v>
      </c>
      <c r="M65" s="230">
        <f>G65*(1+L65/100)</f>
        <v>0</v>
      </c>
      <c r="N65" s="229">
        <v>1.9000000000000001E-4</v>
      </c>
      <c r="O65" s="229">
        <f>ROUND(E65*N65,2)</f>
        <v>0</v>
      </c>
      <c r="P65" s="229">
        <v>0</v>
      </c>
      <c r="Q65" s="229">
        <f>ROUND(E65*P65,2)</f>
        <v>0</v>
      </c>
      <c r="R65" s="230"/>
      <c r="S65" s="230" t="s">
        <v>279</v>
      </c>
      <c r="T65" s="230" t="s">
        <v>280</v>
      </c>
      <c r="U65" s="230">
        <v>0</v>
      </c>
      <c r="V65" s="230">
        <f>ROUND(E65*U65,2)</f>
        <v>0</v>
      </c>
      <c r="W65" s="230"/>
      <c r="X65" s="230" t="s">
        <v>387</v>
      </c>
      <c r="Y65" s="210"/>
      <c r="Z65" s="210"/>
      <c r="AA65" s="210"/>
      <c r="AB65" s="210"/>
      <c r="AC65" s="210"/>
      <c r="AD65" s="210"/>
      <c r="AE65" s="210"/>
      <c r="AF65" s="210"/>
      <c r="AG65" s="210" t="s">
        <v>440</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53</v>
      </c>
      <c r="B66" s="248" t="s">
        <v>1803</v>
      </c>
      <c r="C66" s="255" t="s">
        <v>1488</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387</v>
      </c>
      <c r="Y66" s="210"/>
      <c r="Z66" s="210"/>
      <c r="AA66" s="210"/>
      <c r="AB66" s="210"/>
      <c r="AC66" s="210"/>
      <c r="AD66" s="210"/>
      <c r="AE66" s="210"/>
      <c r="AF66" s="210"/>
      <c r="AG66" s="210" t="s">
        <v>440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54</v>
      </c>
      <c r="B67" s="248" t="s">
        <v>1804</v>
      </c>
      <c r="C67" s="255" t="s">
        <v>840</v>
      </c>
      <c r="D67" s="249" t="s">
        <v>386</v>
      </c>
      <c r="E67" s="250">
        <v>2</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387</v>
      </c>
      <c r="Y67" s="210"/>
      <c r="Z67" s="210"/>
      <c r="AA67" s="210"/>
      <c r="AB67" s="210"/>
      <c r="AC67" s="210"/>
      <c r="AD67" s="210"/>
      <c r="AE67" s="210"/>
      <c r="AF67" s="210"/>
      <c r="AG67" s="210" t="s">
        <v>440</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55</v>
      </c>
      <c r="B68" s="248" t="s">
        <v>1805</v>
      </c>
      <c r="C68" s="255" t="s">
        <v>1806</v>
      </c>
      <c r="D68" s="249" t="s">
        <v>386</v>
      </c>
      <c r="E68" s="250">
        <v>2</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387</v>
      </c>
      <c r="Y68" s="210"/>
      <c r="Z68" s="210"/>
      <c r="AA68" s="210"/>
      <c r="AB68" s="210"/>
      <c r="AC68" s="210"/>
      <c r="AD68" s="210"/>
      <c r="AE68" s="210"/>
      <c r="AF68" s="210"/>
      <c r="AG68" s="210" t="s">
        <v>440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56</v>
      </c>
      <c r="B69" s="248" t="s">
        <v>1807</v>
      </c>
      <c r="C69" s="255" t="s">
        <v>1490</v>
      </c>
      <c r="D69" s="249" t="s">
        <v>386</v>
      </c>
      <c r="E69" s="250">
        <v>2</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387</v>
      </c>
      <c r="Y69" s="210"/>
      <c r="Z69" s="210"/>
      <c r="AA69" s="210"/>
      <c r="AB69" s="210"/>
      <c r="AC69" s="210"/>
      <c r="AD69" s="210"/>
      <c r="AE69" s="210"/>
      <c r="AF69" s="210"/>
      <c r="AG69" s="210" t="s">
        <v>440</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57</v>
      </c>
      <c r="B70" s="248" t="s">
        <v>1808</v>
      </c>
      <c r="C70" s="255" t="s">
        <v>813</v>
      </c>
      <c r="D70" s="249" t="s">
        <v>386</v>
      </c>
      <c r="E70" s="250">
        <v>4</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387</v>
      </c>
      <c r="Y70" s="210"/>
      <c r="Z70" s="210"/>
      <c r="AA70" s="210"/>
      <c r="AB70" s="210"/>
      <c r="AC70" s="210"/>
      <c r="AD70" s="210"/>
      <c r="AE70" s="210"/>
      <c r="AF70" s="210"/>
      <c r="AG70" s="210" t="s">
        <v>440</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47">
        <v>58</v>
      </c>
      <c r="B71" s="248" t="s">
        <v>1809</v>
      </c>
      <c r="C71" s="255" t="s">
        <v>1810</v>
      </c>
      <c r="D71" s="249" t="s">
        <v>386</v>
      </c>
      <c r="E71" s="250">
        <v>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637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47">
        <v>59</v>
      </c>
      <c r="B72" s="248" t="s">
        <v>1811</v>
      </c>
      <c r="C72" s="255" t="s">
        <v>1812</v>
      </c>
      <c r="D72" s="249" t="s">
        <v>386</v>
      </c>
      <c r="E72" s="250">
        <v>1</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387</v>
      </c>
      <c r="Y72" s="210"/>
      <c r="Z72" s="210"/>
      <c r="AA72" s="210"/>
      <c r="AB72" s="210"/>
      <c r="AC72" s="210"/>
      <c r="AD72" s="210"/>
      <c r="AE72" s="210"/>
      <c r="AF72" s="210"/>
      <c r="AG72" s="210" t="s">
        <v>440</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2.5" outlineLevel="1" x14ac:dyDescent="0.2">
      <c r="A73" s="247">
        <v>60</v>
      </c>
      <c r="B73" s="248" t="s">
        <v>1813</v>
      </c>
      <c r="C73" s="255" t="s">
        <v>1738</v>
      </c>
      <c r="D73" s="249" t="s">
        <v>386</v>
      </c>
      <c r="E73" s="250">
        <v>1</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387</v>
      </c>
      <c r="Y73" s="210"/>
      <c r="Z73" s="210"/>
      <c r="AA73" s="210"/>
      <c r="AB73" s="210"/>
      <c r="AC73" s="210"/>
      <c r="AD73" s="210"/>
      <c r="AE73" s="210"/>
      <c r="AF73" s="210"/>
      <c r="AG73" s="210" t="s">
        <v>440</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61</v>
      </c>
      <c r="B74" s="248" t="s">
        <v>1814</v>
      </c>
      <c r="C74" s="255" t="s">
        <v>754</v>
      </c>
      <c r="D74" s="249" t="s">
        <v>386</v>
      </c>
      <c r="E74" s="250">
        <v>1</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387</v>
      </c>
      <c r="Y74" s="210"/>
      <c r="Z74" s="210"/>
      <c r="AA74" s="210"/>
      <c r="AB74" s="210"/>
      <c r="AC74" s="210"/>
      <c r="AD74" s="210"/>
      <c r="AE74" s="210"/>
      <c r="AF74" s="210"/>
      <c r="AG74" s="210" t="s">
        <v>440</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62</v>
      </c>
      <c r="B75" s="248" t="s">
        <v>1815</v>
      </c>
      <c r="C75" s="255" t="s">
        <v>756</v>
      </c>
      <c r="D75" s="249" t="s">
        <v>386</v>
      </c>
      <c r="E75" s="250">
        <v>1</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387</v>
      </c>
      <c r="Y75" s="210"/>
      <c r="Z75" s="210"/>
      <c r="AA75" s="210"/>
      <c r="AB75" s="210"/>
      <c r="AC75" s="210"/>
      <c r="AD75" s="210"/>
      <c r="AE75" s="210"/>
      <c r="AF75" s="210"/>
      <c r="AG75" s="210" t="s">
        <v>440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47">
        <v>63</v>
      </c>
      <c r="B76" s="248" t="s">
        <v>1816</v>
      </c>
      <c r="C76" s="255" t="s">
        <v>758</v>
      </c>
      <c r="D76" s="249" t="s">
        <v>386</v>
      </c>
      <c r="E76" s="250">
        <v>2</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387</v>
      </c>
      <c r="Y76" s="210"/>
      <c r="Z76" s="210"/>
      <c r="AA76" s="210"/>
      <c r="AB76" s="210"/>
      <c r="AC76" s="210"/>
      <c r="AD76" s="210"/>
      <c r="AE76" s="210"/>
      <c r="AF76" s="210"/>
      <c r="AG76" s="210" t="s">
        <v>440</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34" t="s">
        <v>274</v>
      </c>
      <c r="B77" s="235" t="s">
        <v>238</v>
      </c>
      <c r="C77" s="254" t="s">
        <v>239</v>
      </c>
      <c r="D77" s="236"/>
      <c r="E77" s="237"/>
      <c r="F77" s="238"/>
      <c r="G77" s="239">
        <f>SUMIF(AG78:AG79,"&lt;&gt;NOR",G78:G79)</f>
        <v>0</v>
      </c>
      <c r="H77" s="233"/>
      <c r="I77" s="233">
        <f>SUM(I78:I79)</f>
        <v>0</v>
      </c>
      <c r="J77" s="233"/>
      <c r="K77" s="233">
        <f>SUM(K78:K79)</f>
        <v>0</v>
      </c>
      <c r="L77" s="233"/>
      <c r="M77" s="233">
        <f>SUM(M78:M79)</f>
        <v>0</v>
      </c>
      <c r="N77" s="232"/>
      <c r="O77" s="232">
        <f>SUM(O78:O79)</f>
        <v>0</v>
      </c>
      <c r="P77" s="232"/>
      <c r="Q77" s="232">
        <f>SUM(Q78:Q79)</f>
        <v>0</v>
      </c>
      <c r="R77" s="233"/>
      <c r="S77" s="233"/>
      <c r="T77" s="233"/>
      <c r="U77" s="233"/>
      <c r="V77" s="233">
        <f>SUM(V78:V79)</f>
        <v>5.0999999999999996</v>
      </c>
      <c r="W77" s="233"/>
      <c r="X77" s="233"/>
      <c r="AG77" t="s">
        <v>275</v>
      </c>
    </row>
    <row r="78" spans="1:60" outlineLevel="1" x14ac:dyDescent="0.2">
      <c r="A78" s="247">
        <v>64</v>
      </c>
      <c r="B78" s="248" t="s">
        <v>1817</v>
      </c>
      <c r="C78" s="255" t="s">
        <v>861</v>
      </c>
      <c r="D78" s="249" t="s">
        <v>345</v>
      </c>
      <c r="E78" s="250">
        <v>51</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637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65</v>
      </c>
      <c r="B79" s="248" t="s">
        <v>1818</v>
      </c>
      <c r="C79" s="255" t="s">
        <v>863</v>
      </c>
      <c r="D79" s="249" t="s">
        <v>345</v>
      </c>
      <c r="E79" s="250">
        <v>51</v>
      </c>
      <c r="F79" s="251"/>
      <c r="G79" s="252">
        <f>ROUND(E79*F79,2)</f>
        <v>0</v>
      </c>
      <c r="H79" s="231"/>
      <c r="I79" s="230">
        <f>ROUND(E79*H79,2)</f>
        <v>0</v>
      </c>
      <c r="J79" s="231"/>
      <c r="K79" s="230">
        <f>ROUND(E79*J79,2)</f>
        <v>0</v>
      </c>
      <c r="L79" s="230">
        <v>21</v>
      </c>
      <c r="M79" s="230">
        <f>G79*(1+L79/100)</f>
        <v>0</v>
      </c>
      <c r="N79" s="229">
        <v>9.0000000000000006E-5</v>
      </c>
      <c r="O79" s="229">
        <f>ROUND(E79*N79,2)</f>
        <v>0</v>
      </c>
      <c r="P79" s="229">
        <v>0</v>
      </c>
      <c r="Q79" s="229">
        <f>ROUND(E79*P79,2)</f>
        <v>0</v>
      </c>
      <c r="R79" s="230"/>
      <c r="S79" s="230" t="s">
        <v>279</v>
      </c>
      <c r="T79" s="230" t="s">
        <v>280</v>
      </c>
      <c r="U79" s="230">
        <v>0.1</v>
      </c>
      <c r="V79" s="230">
        <f>ROUND(E79*U79,2)</f>
        <v>5.0999999999999996</v>
      </c>
      <c r="W79" s="230"/>
      <c r="X79" s="230" t="s">
        <v>281</v>
      </c>
      <c r="Y79" s="210"/>
      <c r="Z79" s="210"/>
      <c r="AA79" s="210"/>
      <c r="AB79" s="210"/>
      <c r="AC79" s="210"/>
      <c r="AD79" s="210"/>
      <c r="AE79" s="210"/>
      <c r="AF79" s="210"/>
      <c r="AG79" s="210" t="s">
        <v>637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34" t="s">
        <v>274</v>
      </c>
      <c r="B80" s="235" t="s">
        <v>247</v>
      </c>
      <c r="C80" s="254" t="s">
        <v>29</v>
      </c>
      <c r="D80" s="236"/>
      <c r="E80" s="237"/>
      <c r="F80" s="238"/>
      <c r="G80" s="239">
        <f>SUMIF(AG81:AG93,"&lt;&gt;NOR",G81:G93)</f>
        <v>0</v>
      </c>
      <c r="H80" s="233"/>
      <c r="I80" s="233">
        <f>SUM(I81:I93)</f>
        <v>0</v>
      </c>
      <c r="J80" s="233"/>
      <c r="K80" s="233">
        <f>SUM(K81:K93)</f>
        <v>0</v>
      </c>
      <c r="L80" s="233"/>
      <c r="M80" s="233">
        <f>SUM(M81:M93)</f>
        <v>0</v>
      </c>
      <c r="N80" s="232"/>
      <c r="O80" s="232">
        <f>SUM(O81:O93)</f>
        <v>0.01</v>
      </c>
      <c r="P80" s="232"/>
      <c r="Q80" s="232">
        <f>SUM(Q81:Q93)</f>
        <v>0</v>
      </c>
      <c r="R80" s="233"/>
      <c r="S80" s="233"/>
      <c r="T80" s="233"/>
      <c r="U80" s="233"/>
      <c r="V80" s="233">
        <f>SUM(V81:V93)</f>
        <v>1.1000000000000001</v>
      </c>
      <c r="W80" s="233"/>
      <c r="X80" s="233"/>
      <c r="AG80" t="s">
        <v>275</v>
      </c>
    </row>
    <row r="81" spans="1:60" outlineLevel="1" x14ac:dyDescent="0.2">
      <c r="A81" s="247">
        <v>66</v>
      </c>
      <c r="B81" s="248" t="s">
        <v>1819</v>
      </c>
      <c r="C81" s="255" t="s">
        <v>1291</v>
      </c>
      <c r="D81" s="249" t="s">
        <v>304</v>
      </c>
      <c r="E81" s="250">
        <v>1</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281</v>
      </c>
      <c r="Y81" s="210"/>
      <c r="Z81" s="210"/>
      <c r="AA81" s="210"/>
      <c r="AB81" s="210"/>
      <c r="AC81" s="210"/>
      <c r="AD81" s="210"/>
      <c r="AE81" s="210"/>
      <c r="AF81" s="210"/>
      <c r="AG81" s="210" t="s">
        <v>637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47">
        <v>67</v>
      </c>
      <c r="B82" s="248" t="s">
        <v>1820</v>
      </c>
      <c r="C82" s="255" t="s">
        <v>1293</v>
      </c>
      <c r="D82" s="249" t="s">
        <v>386</v>
      </c>
      <c r="E82" s="250">
        <v>1</v>
      </c>
      <c r="F82" s="251"/>
      <c r="G82" s="252">
        <f>ROUND(E82*F82,2)</f>
        <v>0</v>
      </c>
      <c r="H82" s="231"/>
      <c r="I82" s="230">
        <f>ROUND(E82*H82,2)</f>
        <v>0</v>
      </c>
      <c r="J82" s="231"/>
      <c r="K82" s="230">
        <f>ROUND(E82*J82,2)</f>
        <v>0</v>
      </c>
      <c r="L82" s="230">
        <v>21</v>
      </c>
      <c r="M82" s="230">
        <f>G82*(1+L82/100)</f>
        <v>0</v>
      </c>
      <c r="N82" s="229">
        <v>0</v>
      </c>
      <c r="O82" s="229">
        <f>ROUND(E82*N82,2)</f>
        <v>0</v>
      </c>
      <c r="P82" s="229">
        <v>0</v>
      </c>
      <c r="Q82" s="229">
        <f>ROUND(E82*P82,2)</f>
        <v>0</v>
      </c>
      <c r="R82" s="230"/>
      <c r="S82" s="230" t="s">
        <v>279</v>
      </c>
      <c r="T82" s="230" t="s">
        <v>820</v>
      </c>
      <c r="U82" s="230">
        <v>0</v>
      </c>
      <c r="V82" s="230">
        <f>ROUND(E82*U82,2)</f>
        <v>0</v>
      </c>
      <c r="W82" s="230"/>
      <c r="X82" s="230" t="s">
        <v>281</v>
      </c>
      <c r="Y82" s="210"/>
      <c r="Z82" s="210"/>
      <c r="AA82" s="210"/>
      <c r="AB82" s="210"/>
      <c r="AC82" s="210"/>
      <c r="AD82" s="210"/>
      <c r="AE82" s="210"/>
      <c r="AF82" s="210"/>
      <c r="AG82" s="210" t="s">
        <v>637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7">
        <v>68</v>
      </c>
      <c r="B83" s="248" t="s">
        <v>1821</v>
      </c>
      <c r="C83" s="255" t="s">
        <v>1295</v>
      </c>
      <c r="D83" s="249" t="s">
        <v>386</v>
      </c>
      <c r="E83" s="250">
        <v>1</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637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7">
        <v>69</v>
      </c>
      <c r="B84" s="248" t="s">
        <v>1822</v>
      </c>
      <c r="C84" s="255" t="s">
        <v>867</v>
      </c>
      <c r="D84" s="249" t="s">
        <v>386</v>
      </c>
      <c r="E84" s="250">
        <v>1</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637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7">
        <v>70</v>
      </c>
      <c r="B85" s="248" t="s">
        <v>1823</v>
      </c>
      <c r="C85" s="255" t="s">
        <v>1298</v>
      </c>
      <c r="D85" s="249" t="s">
        <v>386</v>
      </c>
      <c r="E85" s="250">
        <v>10</v>
      </c>
      <c r="F85" s="251"/>
      <c r="G85" s="252">
        <f>ROUND(E85*F85,2)</f>
        <v>0</v>
      </c>
      <c r="H85" s="231"/>
      <c r="I85" s="230">
        <f>ROUND(E85*H85,2)</f>
        <v>0</v>
      </c>
      <c r="J85" s="231"/>
      <c r="K85" s="230">
        <f>ROUND(E85*J85,2)</f>
        <v>0</v>
      </c>
      <c r="L85" s="230">
        <v>21</v>
      </c>
      <c r="M85" s="230">
        <f>G85*(1+L85/100)</f>
        <v>0</v>
      </c>
      <c r="N85" s="229">
        <v>1.1299999999999999E-3</v>
      </c>
      <c r="O85" s="229">
        <f>ROUND(E85*N85,2)</f>
        <v>0.01</v>
      </c>
      <c r="P85" s="229">
        <v>0</v>
      </c>
      <c r="Q85" s="229">
        <f>ROUND(E85*P85,2)</f>
        <v>0</v>
      </c>
      <c r="R85" s="230"/>
      <c r="S85" s="230" t="s">
        <v>279</v>
      </c>
      <c r="T85" s="230" t="s">
        <v>280</v>
      </c>
      <c r="U85" s="230">
        <v>0.11</v>
      </c>
      <c r="V85" s="230">
        <f>ROUND(E85*U85,2)</f>
        <v>1.1000000000000001</v>
      </c>
      <c r="W85" s="230"/>
      <c r="X85" s="230" t="s">
        <v>281</v>
      </c>
      <c r="Y85" s="210"/>
      <c r="Z85" s="210"/>
      <c r="AA85" s="210"/>
      <c r="AB85" s="210"/>
      <c r="AC85" s="210"/>
      <c r="AD85" s="210"/>
      <c r="AE85" s="210"/>
      <c r="AF85" s="210"/>
      <c r="AG85" s="210" t="s">
        <v>637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33.75" outlineLevel="1" x14ac:dyDescent="0.2">
      <c r="A86" s="247">
        <v>71</v>
      </c>
      <c r="B86" s="248" t="s">
        <v>1824</v>
      </c>
      <c r="C86" s="255" t="s">
        <v>1300</v>
      </c>
      <c r="D86" s="249" t="s">
        <v>386</v>
      </c>
      <c r="E86" s="250">
        <v>1</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280</v>
      </c>
      <c r="U86" s="230">
        <v>0</v>
      </c>
      <c r="V86" s="230">
        <f>ROUND(E86*U86,2)</f>
        <v>0</v>
      </c>
      <c r="W86" s="230"/>
      <c r="X86" s="230" t="s">
        <v>281</v>
      </c>
      <c r="Y86" s="210"/>
      <c r="Z86" s="210"/>
      <c r="AA86" s="210"/>
      <c r="AB86" s="210"/>
      <c r="AC86" s="210"/>
      <c r="AD86" s="210"/>
      <c r="AE86" s="210"/>
      <c r="AF86" s="210"/>
      <c r="AG86" s="210" t="s">
        <v>637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33.75" outlineLevel="1" x14ac:dyDescent="0.2">
      <c r="A87" s="247">
        <v>72</v>
      </c>
      <c r="B87" s="248" t="s">
        <v>1825</v>
      </c>
      <c r="C87" s="255" t="s">
        <v>1302</v>
      </c>
      <c r="D87" s="249" t="s">
        <v>386</v>
      </c>
      <c r="E87" s="250">
        <v>1</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637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7">
        <v>73</v>
      </c>
      <c r="B88" s="248" t="s">
        <v>1826</v>
      </c>
      <c r="C88" s="255" t="s">
        <v>1502</v>
      </c>
      <c r="D88" s="249" t="s">
        <v>386</v>
      </c>
      <c r="E88" s="250">
        <v>1</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281</v>
      </c>
      <c r="Y88" s="210"/>
      <c r="Z88" s="210"/>
      <c r="AA88" s="210"/>
      <c r="AB88" s="210"/>
      <c r="AC88" s="210"/>
      <c r="AD88" s="210"/>
      <c r="AE88" s="210"/>
      <c r="AF88" s="210"/>
      <c r="AG88" s="210" t="s">
        <v>637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47">
        <v>74</v>
      </c>
      <c r="B89" s="248" t="s">
        <v>1827</v>
      </c>
      <c r="C89" s="255" t="s">
        <v>1504</v>
      </c>
      <c r="D89" s="249" t="s">
        <v>386</v>
      </c>
      <c r="E89" s="250">
        <v>2</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387</v>
      </c>
      <c r="Y89" s="210"/>
      <c r="Z89" s="210"/>
      <c r="AA89" s="210"/>
      <c r="AB89" s="210"/>
      <c r="AC89" s="210"/>
      <c r="AD89" s="210"/>
      <c r="AE89" s="210"/>
      <c r="AF89" s="210"/>
      <c r="AG89" s="210" t="s">
        <v>440</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47">
        <v>75</v>
      </c>
      <c r="B90" s="248" t="s">
        <v>1828</v>
      </c>
      <c r="C90" s="255" t="s">
        <v>881</v>
      </c>
      <c r="D90" s="249" t="s">
        <v>386</v>
      </c>
      <c r="E90" s="250">
        <v>1</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387</v>
      </c>
      <c r="Y90" s="210"/>
      <c r="Z90" s="210"/>
      <c r="AA90" s="210"/>
      <c r="AB90" s="210"/>
      <c r="AC90" s="210"/>
      <c r="AD90" s="210"/>
      <c r="AE90" s="210"/>
      <c r="AF90" s="210"/>
      <c r="AG90" s="210" t="s">
        <v>440</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22.5" outlineLevel="1" x14ac:dyDescent="0.2">
      <c r="A91" s="247">
        <v>76</v>
      </c>
      <c r="B91" s="248" t="s">
        <v>1829</v>
      </c>
      <c r="C91" s="255" t="s">
        <v>1830</v>
      </c>
      <c r="D91" s="249" t="s">
        <v>386</v>
      </c>
      <c r="E91" s="250">
        <v>1</v>
      </c>
      <c r="F91" s="251"/>
      <c r="G91" s="252">
        <f>ROUND(E91*F91,2)</f>
        <v>0</v>
      </c>
      <c r="H91" s="231"/>
      <c r="I91" s="230">
        <f>ROUND(E91*H91,2)</f>
        <v>0</v>
      </c>
      <c r="J91" s="231"/>
      <c r="K91" s="230">
        <f>ROUND(E91*J91,2)</f>
        <v>0</v>
      </c>
      <c r="L91" s="230">
        <v>21</v>
      </c>
      <c r="M91" s="230">
        <f>G91*(1+L91/100)</f>
        <v>0</v>
      </c>
      <c r="N91" s="229">
        <v>0</v>
      </c>
      <c r="O91" s="229">
        <f>ROUND(E91*N91,2)</f>
        <v>0</v>
      </c>
      <c r="P91" s="229">
        <v>0</v>
      </c>
      <c r="Q91" s="229">
        <f>ROUND(E91*P91,2)</f>
        <v>0</v>
      </c>
      <c r="R91" s="230"/>
      <c r="S91" s="230" t="s">
        <v>279</v>
      </c>
      <c r="T91" s="230" t="s">
        <v>820</v>
      </c>
      <c r="U91" s="230">
        <v>0</v>
      </c>
      <c r="V91" s="230">
        <f>ROUND(E91*U91,2)</f>
        <v>0</v>
      </c>
      <c r="W91" s="230"/>
      <c r="X91" s="230" t="s">
        <v>281</v>
      </c>
      <c r="Y91" s="210"/>
      <c r="Z91" s="210"/>
      <c r="AA91" s="210"/>
      <c r="AB91" s="210"/>
      <c r="AC91" s="210"/>
      <c r="AD91" s="210"/>
      <c r="AE91" s="210"/>
      <c r="AF91" s="210"/>
      <c r="AG91" s="210" t="s">
        <v>637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47">
        <v>77</v>
      </c>
      <c r="B92" s="248" t="s">
        <v>1831</v>
      </c>
      <c r="C92" s="255" t="s">
        <v>1832</v>
      </c>
      <c r="D92" s="249" t="s">
        <v>386</v>
      </c>
      <c r="E92" s="250">
        <v>1</v>
      </c>
      <c r="F92" s="251"/>
      <c r="G92" s="252">
        <f>ROUND(E92*F92,2)</f>
        <v>0</v>
      </c>
      <c r="H92" s="231"/>
      <c r="I92" s="230">
        <f>ROUND(E92*H92,2)</f>
        <v>0</v>
      </c>
      <c r="J92" s="231"/>
      <c r="K92" s="230">
        <f>ROUND(E92*J92,2)</f>
        <v>0</v>
      </c>
      <c r="L92" s="230">
        <v>21</v>
      </c>
      <c r="M92" s="230">
        <f>G92*(1+L92/100)</f>
        <v>0</v>
      </c>
      <c r="N92" s="229">
        <v>0</v>
      </c>
      <c r="O92" s="229">
        <f>ROUND(E92*N92,2)</f>
        <v>0</v>
      </c>
      <c r="P92" s="229">
        <v>0</v>
      </c>
      <c r="Q92" s="229">
        <f>ROUND(E92*P92,2)</f>
        <v>0</v>
      </c>
      <c r="R92" s="230"/>
      <c r="S92" s="230" t="s">
        <v>279</v>
      </c>
      <c r="T92" s="230" t="s">
        <v>820</v>
      </c>
      <c r="U92" s="230">
        <v>0</v>
      </c>
      <c r="V92" s="230">
        <f>ROUND(E92*U92,2)</f>
        <v>0</v>
      </c>
      <c r="W92" s="230"/>
      <c r="X92" s="230" t="s">
        <v>281</v>
      </c>
      <c r="Y92" s="210"/>
      <c r="Z92" s="210"/>
      <c r="AA92" s="210"/>
      <c r="AB92" s="210"/>
      <c r="AC92" s="210"/>
      <c r="AD92" s="210"/>
      <c r="AE92" s="210"/>
      <c r="AF92" s="210"/>
      <c r="AG92" s="210" t="s">
        <v>637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7">
        <v>78</v>
      </c>
      <c r="B93" s="248" t="s">
        <v>1833</v>
      </c>
      <c r="C93" s="255" t="s">
        <v>1834</v>
      </c>
      <c r="D93" s="249" t="s">
        <v>386</v>
      </c>
      <c r="E93" s="250">
        <v>1</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281</v>
      </c>
      <c r="Y93" s="210"/>
      <c r="Z93" s="210"/>
      <c r="AA93" s="210"/>
      <c r="AB93" s="210"/>
      <c r="AC93" s="210"/>
      <c r="AD93" s="210"/>
      <c r="AE93" s="210"/>
      <c r="AF93" s="210"/>
      <c r="AG93" s="210" t="s">
        <v>637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x14ac:dyDescent="0.2">
      <c r="A94" s="234" t="s">
        <v>274</v>
      </c>
      <c r="B94" s="235" t="s">
        <v>248</v>
      </c>
      <c r="C94" s="254" t="s">
        <v>30</v>
      </c>
      <c r="D94" s="236"/>
      <c r="E94" s="237"/>
      <c r="F94" s="238"/>
      <c r="G94" s="239">
        <f>SUMIF(AG95:AG98,"&lt;&gt;NOR",G95:G98)</f>
        <v>0</v>
      </c>
      <c r="H94" s="233"/>
      <c r="I94" s="233">
        <f>SUM(I95:I98)</f>
        <v>0</v>
      </c>
      <c r="J94" s="233"/>
      <c r="K94" s="233">
        <f>SUM(K95:K98)</f>
        <v>0</v>
      </c>
      <c r="L94" s="233"/>
      <c r="M94" s="233">
        <f>SUM(M95:M98)</f>
        <v>0</v>
      </c>
      <c r="N94" s="232"/>
      <c r="O94" s="232">
        <f>SUM(O95:O98)</f>
        <v>0</v>
      </c>
      <c r="P94" s="232"/>
      <c r="Q94" s="232">
        <f>SUM(Q95:Q98)</f>
        <v>0</v>
      </c>
      <c r="R94" s="233"/>
      <c r="S94" s="233"/>
      <c r="T94" s="233"/>
      <c r="U94" s="233"/>
      <c r="V94" s="233">
        <f>SUM(V95:V98)</f>
        <v>0</v>
      </c>
      <c r="W94" s="233"/>
      <c r="X94" s="233"/>
      <c r="AG94" t="s">
        <v>275</v>
      </c>
    </row>
    <row r="95" spans="1:60" outlineLevel="1" x14ac:dyDescent="0.2">
      <c r="A95" s="247">
        <v>79</v>
      </c>
      <c r="B95" s="248" t="s">
        <v>1835</v>
      </c>
      <c r="C95" s="255" t="s">
        <v>1355</v>
      </c>
      <c r="D95" s="249" t="s">
        <v>386</v>
      </c>
      <c r="E95" s="250">
        <v>1</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281</v>
      </c>
      <c r="Y95" s="210"/>
      <c r="Z95" s="210"/>
      <c r="AA95" s="210"/>
      <c r="AB95" s="210"/>
      <c r="AC95" s="210"/>
      <c r="AD95" s="210"/>
      <c r="AE95" s="210"/>
      <c r="AF95" s="210"/>
      <c r="AG95" s="210" t="s">
        <v>637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7">
        <v>80</v>
      </c>
      <c r="B96" s="248" t="s">
        <v>1836</v>
      </c>
      <c r="C96" s="255" t="s">
        <v>908</v>
      </c>
      <c r="D96" s="249" t="s">
        <v>386</v>
      </c>
      <c r="E96" s="250">
        <v>1</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281</v>
      </c>
      <c r="Y96" s="210"/>
      <c r="Z96" s="210"/>
      <c r="AA96" s="210"/>
      <c r="AB96" s="210"/>
      <c r="AC96" s="210"/>
      <c r="AD96" s="210"/>
      <c r="AE96" s="210"/>
      <c r="AF96" s="210"/>
      <c r="AG96" s="210" t="s">
        <v>637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7">
        <v>81</v>
      </c>
      <c r="B97" s="248" t="s">
        <v>1837</v>
      </c>
      <c r="C97" s="255" t="s">
        <v>906</v>
      </c>
      <c r="D97" s="249" t="s">
        <v>386</v>
      </c>
      <c r="E97" s="250">
        <v>1</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281</v>
      </c>
      <c r="Y97" s="210"/>
      <c r="Z97" s="210"/>
      <c r="AA97" s="210"/>
      <c r="AB97" s="210"/>
      <c r="AC97" s="210"/>
      <c r="AD97" s="210"/>
      <c r="AE97" s="210"/>
      <c r="AF97" s="210"/>
      <c r="AG97" s="210" t="s">
        <v>637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1">
        <v>82</v>
      </c>
      <c r="B98" s="242" t="s">
        <v>1838</v>
      </c>
      <c r="C98" s="256" t="s">
        <v>1510</v>
      </c>
      <c r="D98" s="243" t="s">
        <v>386</v>
      </c>
      <c r="E98" s="244">
        <v>1</v>
      </c>
      <c r="F98" s="245"/>
      <c r="G98" s="246">
        <f>ROUND(E98*F98,2)</f>
        <v>0</v>
      </c>
      <c r="H98" s="231"/>
      <c r="I98" s="230">
        <f>ROUND(E98*H98,2)</f>
        <v>0</v>
      </c>
      <c r="J98" s="231"/>
      <c r="K98" s="230">
        <f>ROUND(E98*J98,2)</f>
        <v>0</v>
      </c>
      <c r="L98" s="230">
        <v>21</v>
      </c>
      <c r="M98" s="230">
        <f>G98*(1+L98/100)</f>
        <v>0</v>
      </c>
      <c r="N98" s="229">
        <v>0</v>
      </c>
      <c r="O98" s="229">
        <f>ROUND(E98*N98,2)</f>
        <v>0</v>
      </c>
      <c r="P98" s="229">
        <v>0</v>
      </c>
      <c r="Q98" s="229">
        <f>ROUND(E98*P98,2)</f>
        <v>0</v>
      </c>
      <c r="R98" s="230"/>
      <c r="S98" s="230" t="s">
        <v>279</v>
      </c>
      <c r="T98" s="230" t="s">
        <v>280</v>
      </c>
      <c r="U98" s="230">
        <v>0</v>
      </c>
      <c r="V98" s="230">
        <f>ROUND(E98*U98,2)</f>
        <v>0</v>
      </c>
      <c r="W98" s="230"/>
      <c r="X98" s="230" t="s">
        <v>281</v>
      </c>
      <c r="Y98" s="210"/>
      <c r="Z98" s="210"/>
      <c r="AA98" s="210"/>
      <c r="AB98" s="210"/>
      <c r="AC98" s="210"/>
      <c r="AD98" s="210"/>
      <c r="AE98" s="210"/>
      <c r="AF98" s="210"/>
      <c r="AG98" s="210" t="s">
        <v>637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x14ac:dyDescent="0.2">
      <c r="A99" s="3"/>
      <c r="B99" s="4"/>
      <c r="C99" s="258"/>
      <c r="D99" s="6"/>
      <c r="E99" s="3"/>
      <c r="F99" s="3"/>
      <c r="G99" s="3"/>
      <c r="H99" s="3"/>
      <c r="I99" s="3"/>
      <c r="J99" s="3"/>
      <c r="K99" s="3"/>
      <c r="L99" s="3"/>
      <c r="M99" s="3"/>
      <c r="N99" s="3"/>
      <c r="O99" s="3"/>
      <c r="P99" s="3"/>
      <c r="Q99" s="3"/>
      <c r="R99" s="3"/>
      <c r="S99" s="3"/>
      <c r="T99" s="3"/>
      <c r="U99" s="3"/>
      <c r="V99" s="3"/>
      <c r="W99" s="3"/>
      <c r="X99" s="3"/>
      <c r="AE99">
        <v>15</v>
      </c>
      <c r="AF99">
        <v>21</v>
      </c>
      <c r="AG99" t="s">
        <v>261</v>
      </c>
    </row>
    <row r="100" spans="1:60" x14ac:dyDescent="0.2">
      <c r="A100" s="213"/>
      <c r="B100" s="214" t="s">
        <v>31</v>
      </c>
      <c r="C100" s="259"/>
      <c r="D100" s="215"/>
      <c r="E100" s="216"/>
      <c r="F100" s="216"/>
      <c r="G100" s="240">
        <f>G8+G10+G24+G29+G40+G77+G80+G94</f>
        <v>0</v>
      </c>
      <c r="H100" s="3"/>
      <c r="I100" s="3"/>
      <c r="J100" s="3"/>
      <c r="K100" s="3"/>
      <c r="L100" s="3"/>
      <c r="M100" s="3"/>
      <c r="N100" s="3"/>
      <c r="O100" s="3"/>
      <c r="P100" s="3"/>
      <c r="Q100" s="3"/>
      <c r="R100" s="3"/>
      <c r="S100" s="3"/>
      <c r="T100" s="3"/>
      <c r="U100" s="3"/>
      <c r="V100" s="3"/>
      <c r="W100" s="3"/>
      <c r="X100" s="3"/>
      <c r="AE100">
        <f>SUMIF(L7:L98,AE99,G7:G98)</f>
        <v>0</v>
      </c>
      <c r="AF100">
        <f>SUMIF(L7:L98,AF99,G7:G98)</f>
        <v>0</v>
      </c>
      <c r="AG100" t="s">
        <v>380</v>
      </c>
    </row>
    <row r="101" spans="1:60" x14ac:dyDescent="0.2">
      <c r="A101" s="3"/>
      <c r="B101" s="4"/>
      <c r="C101" s="258"/>
      <c r="D101" s="6"/>
      <c r="E101" s="3"/>
      <c r="F101" s="3"/>
      <c r="G101" s="3"/>
      <c r="H101" s="3"/>
      <c r="I101" s="3"/>
      <c r="J101" s="3"/>
      <c r="K101" s="3"/>
      <c r="L101" s="3"/>
      <c r="M101" s="3"/>
      <c r="N101" s="3"/>
      <c r="O101" s="3"/>
      <c r="P101" s="3"/>
      <c r="Q101" s="3"/>
      <c r="R101" s="3"/>
      <c r="S101" s="3"/>
      <c r="T101" s="3"/>
      <c r="U101" s="3"/>
      <c r="V101" s="3"/>
      <c r="W101" s="3"/>
      <c r="X101" s="3"/>
    </row>
    <row r="102" spans="1:60" x14ac:dyDescent="0.2">
      <c r="A102" s="3"/>
      <c r="B102" s="4"/>
      <c r="C102" s="258"/>
      <c r="D102" s="6"/>
      <c r="E102" s="3"/>
      <c r="F102" s="3"/>
      <c r="G102" s="3"/>
      <c r="H102" s="3"/>
      <c r="I102" s="3"/>
      <c r="J102" s="3"/>
      <c r="K102" s="3"/>
      <c r="L102" s="3"/>
      <c r="M102" s="3"/>
      <c r="N102" s="3"/>
      <c r="O102" s="3"/>
      <c r="P102" s="3"/>
      <c r="Q102" s="3"/>
      <c r="R102" s="3"/>
      <c r="S102" s="3"/>
      <c r="T102" s="3"/>
      <c r="U102" s="3"/>
      <c r="V102" s="3"/>
      <c r="W102" s="3"/>
      <c r="X102" s="3"/>
    </row>
    <row r="103" spans="1:60" x14ac:dyDescent="0.2">
      <c r="A103" s="217" t="s">
        <v>381</v>
      </c>
      <c r="B103" s="217"/>
      <c r="C103" s="260"/>
      <c r="D103" s="6"/>
      <c r="E103" s="3"/>
      <c r="F103" s="3"/>
      <c r="G103" s="3"/>
      <c r="H103" s="3"/>
      <c r="I103" s="3"/>
      <c r="J103" s="3"/>
      <c r="K103" s="3"/>
      <c r="L103" s="3"/>
      <c r="M103" s="3"/>
      <c r="N103" s="3"/>
      <c r="O103" s="3"/>
      <c r="P103" s="3"/>
      <c r="Q103" s="3"/>
      <c r="R103" s="3"/>
      <c r="S103" s="3"/>
      <c r="T103" s="3"/>
      <c r="U103" s="3"/>
      <c r="V103" s="3"/>
      <c r="W103" s="3"/>
      <c r="X103" s="3"/>
    </row>
    <row r="104" spans="1:60" x14ac:dyDescent="0.2">
      <c r="A104" s="218"/>
      <c r="B104" s="219"/>
      <c r="C104" s="261"/>
      <c r="D104" s="219"/>
      <c r="E104" s="219"/>
      <c r="F104" s="219"/>
      <c r="G104" s="220"/>
      <c r="H104" s="3"/>
      <c r="I104" s="3"/>
      <c r="J104" s="3"/>
      <c r="K104" s="3"/>
      <c r="L104" s="3"/>
      <c r="M104" s="3"/>
      <c r="N104" s="3"/>
      <c r="O104" s="3"/>
      <c r="P104" s="3"/>
      <c r="Q104" s="3"/>
      <c r="R104" s="3"/>
      <c r="S104" s="3"/>
      <c r="T104" s="3"/>
      <c r="U104" s="3"/>
      <c r="V104" s="3"/>
      <c r="W104" s="3"/>
      <c r="X104" s="3"/>
      <c r="AG104" t="s">
        <v>382</v>
      </c>
    </row>
    <row r="105" spans="1:60" x14ac:dyDescent="0.2">
      <c r="A105" s="221"/>
      <c r="B105" s="222"/>
      <c r="C105" s="262"/>
      <c r="D105" s="222"/>
      <c r="E105" s="222"/>
      <c r="F105" s="222"/>
      <c r="G105" s="223"/>
      <c r="H105" s="3"/>
      <c r="I105" s="3"/>
      <c r="J105" s="3"/>
      <c r="K105" s="3"/>
      <c r="L105" s="3"/>
      <c r="M105" s="3"/>
      <c r="N105" s="3"/>
      <c r="O105" s="3"/>
      <c r="P105" s="3"/>
      <c r="Q105" s="3"/>
      <c r="R105" s="3"/>
      <c r="S105" s="3"/>
      <c r="T105" s="3"/>
      <c r="U105" s="3"/>
      <c r="V105" s="3"/>
      <c r="W105" s="3"/>
      <c r="X105" s="3"/>
    </row>
    <row r="106" spans="1:60" x14ac:dyDescent="0.2">
      <c r="A106" s="221"/>
      <c r="B106" s="222"/>
      <c r="C106" s="262"/>
      <c r="D106" s="222"/>
      <c r="E106" s="222"/>
      <c r="F106" s="222"/>
      <c r="G106" s="223"/>
      <c r="H106" s="3"/>
      <c r="I106" s="3"/>
      <c r="J106" s="3"/>
      <c r="K106" s="3"/>
      <c r="L106" s="3"/>
      <c r="M106" s="3"/>
      <c r="N106" s="3"/>
      <c r="O106" s="3"/>
      <c r="P106" s="3"/>
      <c r="Q106" s="3"/>
      <c r="R106" s="3"/>
      <c r="S106" s="3"/>
      <c r="T106" s="3"/>
      <c r="U106" s="3"/>
      <c r="V106" s="3"/>
      <c r="W106" s="3"/>
      <c r="X106" s="3"/>
    </row>
    <row r="107" spans="1:60" x14ac:dyDescent="0.2">
      <c r="A107" s="221"/>
      <c r="B107" s="222"/>
      <c r="C107" s="262"/>
      <c r="D107" s="222"/>
      <c r="E107" s="222"/>
      <c r="F107" s="222"/>
      <c r="G107" s="223"/>
      <c r="H107" s="3"/>
      <c r="I107" s="3"/>
      <c r="J107" s="3"/>
      <c r="K107" s="3"/>
      <c r="L107" s="3"/>
      <c r="M107" s="3"/>
      <c r="N107" s="3"/>
      <c r="O107" s="3"/>
      <c r="P107" s="3"/>
      <c r="Q107" s="3"/>
      <c r="R107" s="3"/>
      <c r="S107" s="3"/>
      <c r="T107" s="3"/>
      <c r="U107" s="3"/>
      <c r="V107" s="3"/>
      <c r="W107" s="3"/>
      <c r="X107" s="3"/>
    </row>
    <row r="108" spans="1:60" x14ac:dyDescent="0.2">
      <c r="A108" s="224"/>
      <c r="B108" s="225"/>
      <c r="C108" s="263"/>
      <c r="D108" s="225"/>
      <c r="E108" s="225"/>
      <c r="F108" s="225"/>
      <c r="G108" s="226"/>
      <c r="H108" s="3"/>
      <c r="I108" s="3"/>
      <c r="J108" s="3"/>
      <c r="K108" s="3"/>
      <c r="L108" s="3"/>
      <c r="M108" s="3"/>
      <c r="N108" s="3"/>
      <c r="O108" s="3"/>
      <c r="P108" s="3"/>
      <c r="Q108" s="3"/>
      <c r="R108" s="3"/>
      <c r="S108" s="3"/>
      <c r="T108" s="3"/>
      <c r="U108" s="3"/>
      <c r="V108" s="3"/>
      <c r="W108" s="3"/>
      <c r="X108" s="3"/>
    </row>
    <row r="109" spans="1:60" x14ac:dyDescent="0.2">
      <c r="A109" s="3"/>
      <c r="B109" s="4"/>
      <c r="C109" s="258"/>
      <c r="D109" s="6"/>
      <c r="E109" s="3"/>
      <c r="F109" s="3"/>
      <c r="G109" s="3"/>
      <c r="H109" s="3"/>
      <c r="I109" s="3"/>
      <c r="J109" s="3"/>
      <c r="K109" s="3"/>
      <c r="L109" s="3"/>
      <c r="M109" s="3"/>
      <c r="N109" s="3"/>
      <c r="O109" s="3"/>
      <c r="P109" s="3"/>
      <c r="Q109" s="3"/>
      <c r="R109" s="3"/>
      <c r="S109" s="3"/>
      <c r="T109" s="3"/>
      <c r="U109" s="3"/>
      <c r="V109" s="3"/>
      <c r="W109" s="3"/>
      <c r="X109" s="3"/>
    </row>
    <row r="110" spans="1:60" x14ac:dyDescent="0.2">
      <c r="C110" s="264"/>
      <c r="D110" s="10"/>
      <c r="AG110" t="s">
        <v>383</v>
      </c>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1:G1"/>
    <mergeCell ref="C2:G2"/>
    <mergeCell ref="C3:G3"/>
    <mergeCell ref="C4:G4"/>
    <mergeCell ref="A103:C103"/>
    <mergeCell ref="A104:G108"/>
    <mergeCell ref="C53:G5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4430-2910-4DE3-AF2B-E6F48F96E66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52</v>
      </c>
      <c r="C4" s="202" t="s">
        <v>53</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224</v>
      </c>
      <c r="C8" s="254" t="s">
        <v>225</v>
      </c>
      <c r="D8" s="236"/>
      <c r="E8" s="237"/>
      <c r="F8" s="238"/>
      <c r="G8" s="239">
        <f>SUMIF(AG9:AG25,"&lt;&gt;NOR",G9:G25)</f>
        <v>0</v>
      </c>
      <c r="H8" s="233"/>
      <c r="I8" s="233">
        <f>SUM(I9:I25)</f>
        <v>0</v>
      </c>
      <c r="J8" s="233"/>
      <c r="K8" s="233">
        <f>SUM(K9:K25)</f>
        <v>0</v>
      </c>
      <c r="L8" s="233"/>
      <c r="M8" s="233">
        <f>SUM(M9:M25)</f>
        <v>0</v>
      </c>
      <c r="N8" s="232"/>
      <c r="O8" s="232">
        <f>SUM(O9:O25)</f>
        <v>0.41000000000000003</v>
      </c>
      <c r="P8" s="232"/>
      <c r="Q8" s="232">
        <f>SUM(Q9:Q25)</f>
        <v>0</v>
      </c>
      <c r="R8" s="233"/>
      <c r="S8" s="233"/>
      <c r="T8" s="233"/>
      <c r="U8" s="233"/>
      <c r="V8" s="233">
        <f>SUM(V9:V25)</f>
        <v>0</v>
      </c>
      <c r="W8" s="233"/>
      <c r="X8" s="233"/>
      <c r="AG8" t="s">
        <v>275</v>
      </c>
    </row>
    <row r="9" spans="1:60" outlineLevel="1" x14ac:dyDescent="0.2">
      <c r="A9" s="247">
        <v>1</v>
      </c>
      <c r="B9" s="248" t="s">
        <v>1839</v>
      </c>
      <c r="C9" s="255" t="s">
        <v>924</v>
      </c>
      <c r="D9" s="249" t="s">
        <v>345</v>
      </c>
      <c r="E9" s="250">
        <v>10</v>
      </c>
      <c r="F9" s="251"/>
      <c r="G9" s="252">
        <f>ROUND(E9*F9,2)</f>
        <v>0</v>
      </c>
      <c r="H9" s="231"/>
      <c r="I9" s="230">
        <f>ROUND(E9*H9,2)</f>
        <v>0</v>
      </c>
      <c r="J9" s="231"/>
      <c r="K9" s="230">
        <f>ROUND(E9*J9,2)</f>
        <v>0</v>
      </c>
      <c r="L9" s="230">
        <v>21</v>
      </c>
      <c r="M9" s="230">
        <f>G9*(1+L9/100)</f>
        <v>0</v>
      </c>
      <c r="N9" s="229">
        <v>5.5999999999999999E-3</v>
      </c>
      <c r="O9" s="229">
        <f>ROUND(E9*N9,2)</f>
        <v>0.06</v>
      </c>
      <c r="P9" s="229">
        <v>0</v>
      </c>
      <c r="Q9" s="229">
        <f>ROUND(E9*P9,2)</f>
        <v>0</v>
      </c>
      <c r="R9" s="230"/>
      <c r="S9" s="230" t="s">
        <v>397</v>
      </c>
      <c r="T9" s="230" t="s">
        <v>280</v>
      </c>
      <c r="U9" s="230">
        <v>0</v>
      </c>
      <c r="V9" s="230">
        <f>ROUND(E9*U9,2)</f>
        <v>0</v>
      </c>
      <c r="W9" s="230"/>
      <c r="X9" s="230" t="s">
        <v>281</v>
      </c>
      <c r="Y9" s="210"/>
      <c r="Z9" s="210"/>
      <c r="AA9" s="210"/>
      <c r="AB9" s="210"/>
      <c r="AC9" s="210"/>
      <c r="AD9" s="210"/>
      <c r="AE9" s="210"/>
      <c r="AF9" s="210"/>
      <c r="AG9" s="210" t="s">
        <v>330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1">
        <v>2</v>
      </c>
      <c r="B10" s="242" t="s">
        <v>638</v>
      </c>
      <c r="C10" s="256" t="s">
        <v>639</v>
      </c>
      <c r="D10" s="243" t="s">
        <v>345</v>
      </c>
      <c r="E10" s="244">
        <v>22</v>
      </c>
      <c r="F10" s="245"/>
      <c r="G10" s="246">
        <f>ROUND(E10*F10,2)</f>
        <v>0</v>
      </c>
      <c r="H10" s="231"/>
      <c r="I10" s="230">
        <f>ROUND(E10*H10,2)</f>
        <v>0</v>
      </c>
      <c r="J10" s="231"/>
      <c r="K10" s="230">
        <f>ROUND(E10*J10,2)</f>
        <v>0</v>
      </c>
      <c r="L10" s="230">
        <v>21</v>
      </c>
      <c r="M10" s="230">
        <f>G10*(1+L10/100)</f>
        <v>0</v>
      </c>
      <c r="N10" s="229">
        <v>9.8600000000000007E-3</v>
      </c>
      <c r="O10" s="229">
        <f>ROUND(E10*N10,2)</f>
        <v>0.22</v>
      </c>
      <c r="P10" s="229">
        <v>0</v>
      </c>
      <c r="Q10" s="229">
        <f>ROUND(E10*P10,2)</f>
        <v>0</v>
      </c>
      <c r="R10" s="230"/>
      <c r="S10" s="230" t="s">
        <v>397</v>
      </c>
      <c r="T10" s="230" t="s">
        <v>280</v>
      </c>
      <c r="U10" s="230">
        <v>0</v>
      </c>
      <c r="V10" s="230">
        <f>ROUND(E10*U10,2)</f>
        <v>0</v>
      </c>
      <c r="W10" s="230"/>
      <c r="X10" s="230" t="s">
        <v>281</v>
      </c>
      <c r="Y10" s="210"/>
      <c r="Z10" s="210"/>
      <c r="AA10" s="210"/>
      <c r="AB10" s="210"/>
      <c r="AC10" s="210"/>
      <c r="AD10" s="210"/>
      <c r="AE10" s="210"/>
      <c r="AF10" s="210"/>
      <c r="AG10" s="210" t="s">
        <v>330</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27"/>
      <c r="B11" s="228"/>
      <c r="C11" s="257" t="s">
        <v>927</v>
      </c>
      <c r="D11" s="253"/>
      <c r="E11" s="253"/>
      <c r="F11" s="253"/>
      <c r="G11" s="253"/>
      <c r="H11" s="230"/>
      <c r="I11" s="230"/>
      <c r="J11" s="230"/>
      <c r="K11" s="230"/>
      <c r="L11" s="230"/>
      <c r="M11" s="230"/>
      <c r="N11" s="229"/>
      <c r="O11" s="229"/>
      <c r="P11" s="229"/>
      <c r="Q11" s="229"/>
      <c r="R11" s="230"/>
      <c r="S11" s="230"/>
      <c r="T11" s="230"/>
      <c r="U11" s="230"/>
      <c r="V11" s="230"/>
      <c r="W11" s="230"/>
      <c r="X11" s="230"/>
      <c r="Y11" s="210"/>
      <c r="Z11" s="210"/>
      <c r="AA11" s="210"/>
      <c r="AB11" s="210"/>
      <c r="AC11" s="210"/>
      <c r="AD11" s="210"/>
      <c r="AE11" s="210"/>
      <c r="AF11" s="210"/>
      <c r="AG11" s="210" t="s">
        <v>294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3</v>
      </c>
      <c r="B12" s="248" t="s">
        <v>646</v>
      </c>
      <c r="C12" s="255" t="s">
        <v>647</v>
      </c>
      <c r="D12" s="249" t="s">
        <v>345</v>
      </c>
      <c r="E12" s="250">
        <v>5.5</v>
      </c>
      <c r="F12" s="251"/>
      <c r="G12" s="252">
        <f>ROUND(E12*F12,2)</f>
        <v>0</v>
      </c>
      <c r="H12" s="231"/>
      <c r="I12" s="230">
        <f>ROUND(E12*H12,2)</f>
        <v>0</v>
      </c>
      <c r="J12" s="231"/>
      <c r="K12" s="230">
        <f>ROUND(E12*J12,2)</f>
        <v>0</v>
      </c>
      <c r="L12" s="230">
        <v>21</v>
      </c>
      <c r="M12" s="230">
        <f>G12*(1+L12/100)</f>
        <v>0</v>
      </c>
      <c r="N12" s="229">
        <v>2.3859999999999999E-2</v>
      </c>
      <c r="O12" s="229">
        <f>ROUND(E12*N12,2)</f>
        <v>0.13</v>
      </c>
      <c r="P12" s="229">
        <v>0</v>
      </c>
      <c r="Q12" s="229">
        <f>ROUND(E12*P12,2)</f>
        <v>0</v>
      </c>
      <c r="R12" s="230"/>
      <c r="S12" s="230" t="s">
        <v>397</v>
      </c>
      <c r="T12" s="230" t="s">
        <v>280</v>
      </c>
      <c r="U12" s="230">
        <v>0</v>
      </c>
      <c r="V12" s="230">
        <f>ROUND(E12*U12,2)</f>
        <v>0</v>
      </c>
      <c r="W12" s="230"/>
      <c r="X12" s="230" t="s">
        <v>281</v>
      </c>
      <c r="Y12" s="210"/>
      <c r="Z12" s="210"/>
      <c r="AA12" s="210"/>
      <c r="AB12" s="210"/>
      <c r="AC12" s="210"/>
      <c r="AD12" s="210"/>
      <c r="AE12" s="210"/>
      <c r="AF12" s="210"/>
      <c r="AG12" s="210" t="s">
        <v>330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4</v>
      </c>
      <c r="B13" s="248" t="s">
        <v>948</v>
      </c>
      <c r="C13" s="255" t="s">
        <v>949</v>
      </c>
      <c r="D13" s="249" t="s">
        <v>386</v>
      </c>
      <c r="E13" s="250">
        <v>21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7">
        <v>5</v>
      </c>
      <c r="B14" s="248" t="s">
        <v>931</v>
      </c>
      <c r="C14" s="255" t="s">
        <v>700</v>
      </c>
      <c r="D14" s="249" t="s">
        <v>345</v>
      </c>
      <c r="E14" s="250">
        <v>37</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6</v>
      </c>
      <c r="B15" s="248" t="s">
        <v>1840</v>
      </c>
      <c r="C15" s="255" t="s">
        <v>1841</v>
      </c>
      <c r="D15" s="249" t="s">
        <v>386</v>
      </c>
      <c r="E15" s="250">
        <v>4</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7">
        <v>7</v>
      </c>
      <c r="B16" s="248" t="s">
        <v>1842</v>
      </c>
      <c r="C16" s="255" t="s">
        <v>1843</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388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47">
        <v>8</v>
      </c>
      <c r="B17" s="248" t="s">
        <v>1844</v>
      </c>
      <c r="C17" s="255" t="s">
        <v>1845</v>
      </c>
      <c r="D17" s="249" t="s">
        <v>386</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1846</v>
      </c>
      <c r="C18" s="255" t="s">
        <v>1847</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47">
        <v>10</v>
      </c>
      <c r="B19" s="248" t="s">
        <v>1848</v>
      </c>
      <c r="C19" s="255" t="s">
        <v>1849</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45" outlineLevel="1" x14ac:dyDescent="0.2">
      <c r="A20" s="247">
        <v>11</v>
      </c>
      <c r="B20" s="248" t="s">
        <v>1850</v>
      </c>
      <c r="C20" s="255" t="s">
        <v>1851</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388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12</v>
      </c>
      <c r="B21" s="248" t="s">
        <v>1852</v>
      </c>
      <c r="C21" s="255" t="s">
        <v>1853</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388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13</v>
      </c>
      <c r="B22" s="248" t="s">
        <v>1854</v>
      </c>
      <c r="C22" s="255" t="s">
        <v>1855</v>
      </c>
      <c r="D22" s="249" t="s">
        <v>386</v>
      </c>
      <c r="E22" s="250">
        <v>3</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942</v>
      </c>
      <c r="C23" s="255" t="s">
        <v>943</v>
      </c>
      <c r="D23" s="249" t="s">
        <v>386</v>
      </c>
      <c r="E23" s="250">
        <v>4</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388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1856</v>
      </c>
      <c r="C24" s="255" t="s">
        <v>945</v>
      </c>
      <c r="D24" s="249" t="s">
        <v>386</v>
      </c>
      <c r="E24" s="250">
        <v>2</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388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16</v>
      </c>
      <c r="B25" s="248" t="s">
        <v>946</v>
      </c>
      <c r="C25" s="255" t="s">
        <v>947</v>
      </c>
      <c r="D25" s="249" t="s">
        <v>386</v>
      </c>
      <c r="E25" s="250">
        <v>4</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388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232</v>
      </c>
      <c r="C26" s="254" t="s">
        <v>233</v>
      </c>
      <c r="D26" s="236"/>
      <c r="E26" s="237"/>
      <c r="F26" s="238"/>
      <c r="G26" s="239">
        <f>SUMIF(AG27:AG57,"&lt;&gt;NOR",G27:G57)</f>
        <v>0</v>
      </c>
      <c r="H26" s="233"/>
      <c r="I26" s="233">
        <f>SUM(I27:I57)</f>
        <v>0</v>
      </c>
      <c r="J26" s="233"/>
      <c r="K26" s="233">
        <f>SUM(K27:K57)</f>
        <v>0</v>
      </c>
      <c r="L26" s="233"/>
      <c r="M26" s="233">
        <f>SUM(M27:M57)</f>
        <v>0</v>
      </c>
      <c r="N26" s="232"/>
      <c r="O26" s="232">
        <f>SUM(O27:O57)</f>
        <v>0.1</v>
      </c>
      <c r="P26" s="232"/>
      <c r="Q26" s="232">
        <f>SUM(Q27:Q57)</f>
        <v>0</v>
      </c>
      <c r="R26" s="233"/>
      <c r="S26" s="233"/>
      <c r="T26" s="233"/>
      <c r="U26" s="233"/>
      <c r="V26" s="233">
        <f>SUM(V27:V57)</f>
        <v>0</v>
      </c>
      <c r="W26" s="233"/>
      <c r="X26" s="233"/>
      <c r="AG26" t="s">
        <v>275</v>
      </c>
    </row>
    <row r="27" spans="1:60" ht="22.5" outlineLevel="1" x14ac:dyDescent="0.2">
      <c r="A27" s="247">
        <v>17</v>
      </c>
      <c r="B27" s="248" t="s">
        <v>1857</v>
      </c>
      <c r="C27" s="255" t="s">
        <v>1858</v>
      </c>
      <c r="D27" s="249" t="s">
        <v>345</v>
      </c>
      <c r="E27" s="250">
        <v>70</v>
      </c>
      <c r="F27" s="251"/>
      <c r="G27" s="252">
        <f>ROUND(E27*F27,2)</f>
        <v>0</v>
      </c>
      <c r="H27" s="231"/>
      <c r="I27" s="230">
        <f>ROUND(E27*H27,2)</f>
        <v>0</v>
      </c>
      <c r="J27" s="231"/>
      <c r="K27" s="230">
        <f>ROUND(E27*J27,2)</f>
        <v>0</v>
      </c>
      <c r="L27" s="230">
        <v>21</v>
      </c>
      <c r="M27" s="230">
        <f>G27*(1+L27/100)</f>
        <v>0</v>
      </c>
      <c r="N27" s="229">
        <v>1.48E-3</v>
      </c>
      <c r="O27" s="229">
        <f>ROUND(E27*N27,2)</f>
        <v>0.1</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330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18</v>
      </c>
      <c r="B28" s="248" t="s">
        <v>1859</v>
      </c>
      <c r="C28" s="255" t="s">
        <v>1860</v>
      </c>
      <c r="D28" s="249" t="s">
        <v>386</v>
      </c>
      <c r="E28" s="250">
        <v>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330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19</v>
      </c>
      <c r="B29" s="248" t="s">
        <v>1861</v>
      </c>
      <c r="C29" s="255" t="s">
        <v>1862</v>
      </c>
      <c r="D29" s="249" t="s">
        <v>386</v>
      </c>
      <c r="E29" s="250">
        <v>4</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330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47">
        <v>20</v>
      </c>
      <c r="B30" s="248" t="s">
        <v>1863</v>
      </c>
      <c r="C30" s="255" t="s">
        <v>1864</v>
      </c>
      <c r="D30" s="249" t="s">
        <v>386</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330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47">
        <v>21</v>
      </c>
      <c r="B31" s="248" t="s">
        <v>1865</v>
      </c>
      <c r="C31" s="255" t="s">
        <v>1866</v>
      </c>
      <c r="D31" s="249" t="s">
        <v>386</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330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22</v>
      </c>
      <c r="B32" s="248" t="s">
        <v>1867</v>
      </c>
      <c r="C32" s="255" t="s">
        <v>1868</v>
      </c>
      <c r="D32" s="249" t="s">
        <v>386</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330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1">
        <v>23</v>
      </c>
      <c r="B33" s="242" t="s">
        <v>1869</v>
      </c>
      <c r="C33" s="256" t="s">
        <v>1870</v>
      </c>
      <c r="D33" s="243" t="s">
        <v>345</v>
      </c>
      <c r="E33" s="244">
        <v>15</v>
      </c>
      <c r="F33" s="245"/>
      <c r="G33" s="246">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330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27"/>
      <c r="B34" s="228"/>
      <c r="C34" s="257" t="s">
        <v>1871</v>
      </c>
      <c r="D34" s="253"/>
      <c r="E34" s="253"/>
      <c r="F34" s="253"/>
      <c r="G34" s="253"/>
      <c r="H34" s="230"/>
      <c r="I34" s="230"/>
      <c r="J34" s="230"/>
      <c r="K34" s="230"/>
      <c r="L34" s="230"/>
      <c r="M34" s="230"/>
      <c r="N34" s="229"/>
      <c r="O34" s="229"/>
      <c r="P34" s="229"/>
      <c r="Q34" s="229"/>
      <c r="R34" s="230"/>
      <c r="S34" s="230"/>
      <c r="T34" s="230"/>
      <c r="U34" s="230"/>
      <c r="V34" s="230"/>
      <c r="W34" s="230"/>
      <c r="X34" s="230"/>
      <c r="Y34" s="210"/>
      <c r="Z34" s="210"/>
      <c r="AA34" s="210"/>
      <c r="AB34" s="210"/>
      <c r="AC34" s="210"/>
      <c r="AD34" s="210"/>
      <c r="AE34" s="210"/>
      <c r="AF34" s="210"/>
      <c r="AG34" s="210" t="s">
        <v>294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27"/>
      <c r="B35" s="228"/>
      <c r="C35" s="266" t="s">
        <v>1872</v>
      </c>
      <c r="D35" s="265"/>
      <c r="E35" s="265"/>
      <c r="F35" s="265"/>
      <c r="G35" s="265"/>
      <c r="H35" s="230"/>
      <c r="I35" s="230"/>
      <c r="J35" s="230"/>
      <c r="K35" s="230"/>
      <c r="L35" s="230"/>
      <c r="M35" s="230"/>
      <c r="N35" s="229"/>
      <c r="O35" s="229"/>
      <c r="P35" s="229"/>
      <c r="Q35" s="229"/>
      <c r="R35" s="230"/>
      <c r="S35" s="230"/>
      <c r="T35" s="230"/>
      <c r="U35" s="230"/>
      <c r="V35" s="230"/>
      <c r="W35" s="230"/>
      <c r="X35" s="230"/>
      <c r="Y35" s="210"/>
      <c r="Z35" s="210"/>
      <c r="AA35" s="210"/>
      <c r="AB35" s="210"/>
      <c r="AC35" s="210"/>
      <c r="AD35" s="210"/>
      <c r="AE35" s="210"/>
      <c r="AF35" s="210"/>
      <c r="AG35" s="210" t="s">
        <v>294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27"/>
      <c r="B36" s="228"/>
      <c r="C36" s="266" t="s">
        <v>1873</v>
      </c>
      <c r="D36" s="265"/>
      <c r="E36" s="265"/>
      <c r="F36" s="265"/>
      <c r="G36" s="265"/>
      <c r="H36" s="230"/>
      <c r="I36" s="230"/>
      <c r="J36" s="230"/>
      <c r="K36" s="230"/>
      <c r="L36" s="230"/>
      <c r="M36" s="230"/>
      <c r="N36" s="229"/>
      <c r="O36" s="229"/>
      <c r="P36" s="229"/>
      <c r="Q36" s="229"/>
      <c r="R36" s="230"/>
      <c r="S36" s="230"/>
      <c r="T36" s="230"/>
      <c r="U36" s="230"/>
      <c r="V36" s="230"/>
      <c r="W36" s="230"/>
      <c r="X36" s="230"/>
      <c r="Y36" s="210"/>
      <c r="Z36" s="210"/>
      <c r="AA36" s="210"/>
      <c r="AB36" s="210"/>
      <c r="AC36" s="210"/>
      <c r="AD36" s="210"/>
      <c r="AE36" s="210"/>
      <c r="AF36" s="210"/>
      <c r="AG36" s="210" t="s">
        <v>294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27"/>
      <c r="B37" s="228"/>
      <c r="C37" s="266" t="s">
        <v>1874</v>
      </c>
      <c r="D37" s="265"/>
      <c r="E37" s="265"/>
      <c r="F37" s="265"/>
      <c r="G37" s="265"/>
      <c r="H37" s="230"/>
      <c r="I37" s="230"/>
      <c r="J37" s="230"/>
      <c r="K37" s="230"/>
      <c r="L37" s="230"/>
      <c r="M37" s="230"/>
      <c r="N37" s="229"/>
      <c r="O37" s="229"/>
      <c r="P37" s="229"/>
      <c r="Q37" s="229"/>
      <c r="R37" s="230"/>
      <c r="S37" s="230"/>
      <c r="T37" s="230"/>
      <c r="U37" s="230"/>
      <c r="V37" s="230"/>
      <c r="W37" s="230"/>
      <c r="X37" s="230"/>
      <c r="Y37" s="210"/>
      <c r="Z37" s="210"/>
      <c r="AA37" s="210"/>
      <c r="AB37" s="210"/>
      <c r="AC37" s="210"/>
      <c r="AD37" s="210"/>
      <c r="AE37" s="210"/>
      <c r="AF37" s="210"/>
      <c r="AG37" s="210" t="s">
        <v>294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27"/>
      <c r="B38" s="228"/>
      <c r="C38" s="266" t="s">
        <v>1875</v>
      </c>
      <c r="D38" s="265"/>
      <c r="E38" s="265"/>
      <c r="F38" s="265"/>
      <c r="G38" s="265"/>
      <c r="H38" s="230"/>
      <c r="I38" s="230"/>
      <c r="J38" s="230"/>
      <c r="K38" s="230"/>
      <c r="L38" s="230"/>
      <c r="M38" s="230"/>
      <c r="N38" s="229"/>
      <c r="O38" s="229"/>
      <c r="P38" s="229"/>
      <c r="Q38" s="229"/>
      <c r="R38" s="230"/>
      <c r="S38" s="230"/>
      <c r="T38" s="230"/>
      <c r="U38" s="230"/>
      <c r="V38" s="230"/>
      <c r="W38" s="230"/>
      <c r="X38" s="230"/>
      <c r="Y38" s="210"/>
      <c r="Z38" s="210"/>
      <c r="AA38" s="210"/>
      <c r="AB38" s="210"/>
      <c r="AC38" s="210"/>
      <c r="AD38" s="210"/>
      <c r="AE38" s="210"/>
      <c r="AF38" s="210"/>
      <c r="AG38" s="210" t="s">
        <v>294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27"/>
      <c r="B39" s="228"/>
      <c r="C39" s="266" t="s">
        <v>1876</v>
      </c>
      <c r="D39" s="265"/>
      <c r="E39" s="265"/>
      <c r="F39" s="265"/>
      <c r="G39" s="265"/>
      <c r="H39" s="230"/>
      <c r="I39" s="230"/>
      <c r="J39" s="230"/>
      <c r="K39" s="230"/>
      <c r="L39" s="230"/>
      <c r="M39" s="230"/>
      <c r="N39" s="229"/>
      <c r="O39" s="229"/>
      <c r="P39" s="229"/>
      <c r="Q39" s="229"/>
      <c r="R39" s="230"/>
      <c r="S39" s="230"/>
      <c r="T39" s="230"/>
      <c r="U39" s="230"/>
      <c r="V39" s="230"/>
      <c r="W39" s="230"/>
      <c r="X39" s="230"/>
      <c r="Y39" s="210"/>
      <c r="Z39" s="210"/>
      <c r="AA39" s="210"/>
      <c r="AB39" s="210"/>
      <c r="AC39" s="210"/>
      <c r="AD39" s="210"/>
      <c r="AE39" s="210"/>
      <c r="AF39" s="210"/>
      <c r="AG39" s="210" t="s">
        <v>294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27"/>
      <c r="B40" s="228"/>
      <c r="C40" s="266" t="s">
        <v>1877</v>
      </c>
      <c r="D40" s="265"/>
      <c r="E40" s="265"/>
      <c r="F40" s="265"/>
      <c r="G40" s="265"/>
      <c r="H40" s="230"/>
      <c r="I40" s="230"/>
      <c r="J40" s="230"/>
      <c r="K40" s="230"/>
      <c r="L40" s="230"/>
      <c r="M40" s="230"/>
      <c r="N40" s="229"/>
      <c r="O40" s="229"/>
      <c r="P40" s="229"/>
      <c r="Q40" s="229"/>
      <c r="R40" s="230"/>
      <c r="S40" s="230"/>
      <c r="T40" s="230"/>
      <c r="U40" s="230"/>
      <c r="V40" s="230"/>
      <c r="W40" s="230"/>
      <c r="X40" s="230"/>
      <c r="Y40" s="210"/>
      <c r="Z40" s="210"/>
      <c r="AA40" s="210"/>
      <c r="AB40" s="210"/>
      <c r="AC40" s="210"/>
      <c r="AD40" s="210"/>
      <c r="AE40" s="210"/>
      <c r="AF40" s="210"/>
      <c r="AG40" s="210" t="s">
        <v>294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27"/>
      <c r="B41" s="228"/>
      <c r="C41" s="266" t="s">
        <v>1878</v>
      </c>
      <c r="D41" s="265"/>
      <c r="E41" s="265"/>
      <c r="F41" s="265"/>
      <c r="G41" s="265"/>
      <c r="H41" s="230"/>
      <c r="I41" s="230"/>
      <c r="J41" s="230"/>
      <c r="K41" s="230"/>
      <c r="L41" s="230"/>
      <c r="M41" s="230"/>
      <c r="N41" s="229"/>
      <c r="O41" s="229"/>
      <c r="P41" s="229"/>
      <c r="Q41" s="229"/>
      <c r="R41" s="230"/>
      <c r="S41" s="230"/>
      <c r="T41" s="230"/>
      <c r="U41" s="230"/>
      <c r="V41" s="230"/>
      <c r="W41" s="230"/>
      <c r="X41" s="230"/>
      <c r="Y41" s="210"/>
      <c r="Z41" s="210"/>
      <c r="AA41" s="210"/>
      <c r="AB41" s="210"/>
      <c r="AC41" s="210"/>
      <c r="AD41" s="210"/>
      <c r="AE41" s="210"/>
      <c r="AF41" s="210"/>
      <c r="AG41" s="210" t="s">
        <v>294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27"/>
      <c r="B42" s="228"/>
      <c r="C42" s="266" t="s">
        <v>1879</v>
      </c>
      <c r="D42" s="265"/>
      <c r="E42" s="265"/>
      <c r="F42" s="265"/>
      <c r="G42" s="265"/>
      <c r="H42" s="230"/>
      <c r="I42" s="230"/>
      <c r="J42" s="230"/>
      <c r="K42" s="230"/>
      <c r="L42" s="230"/>
      <c r="M42" s="230"/>
      <c r="N42" s="229"/>
      <c r="O42" s="229"/>
      <c r="P42" s="229"/>
      <c r="Q42" s="229"/>
      <c r="R42" s="230"/>
      <c r="S42" s="230"/>
      <c r="T42" s="230"/>
      <c r="U42" s="230"/>
      <c r="V42" s="230"/>
      <c r="W42" s="230"/>
      <c r="X42" s="230"/>
      <c r="Y42" s="210"/>
      <c r="Z42" s="210"/>
      <c r="AA42" s="210"/>
      <c r="AB42" s="210"/>
      <c r="AC42" s="210"/>
      <c r="AD42" s="210"/>
      <c r="AE42" s="210"/>
      <c r="AF42" s="210"/>
      <c r="AG42" s="210" t="s">
        <v>294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1">
        <v>24</v>
      </c>
      <c r="B43" s="242" t="s">
        <v>1880</v>
      </c>
      <c r="C43" s="256" t="s">
        <v>1881</v>
      </c>
      <c r="D43" s="243" t="s">
        <v>345</v>
      </c>
      <c r="E43" s="244">
        <v>48</v>
      </c>
      <c r="F43" s="245"/>
      <c r="G43" s="246">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330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27"/>
      <c r="B44" s="228"/>
      <c r="C44" s="257" t="s">
        <v>1882</v>
      </c>
      <c r="D44" s="253"/>
      <c r="E44" s="253"/>
      <c r="F44" s="253"/>
      <c r="G44" s="253"/>
      <c r="H44" s="230"/>
      <c r="I44" s="230"/>
      <c r="J44" s="230"/>
      <c r="K44" s="230"/>
      <c r="L44" s="230"/>
      <c r="M44" s="230"/>
      <c r="N44" s="229"/>
      <c r="O44" s="229"/>
      <c r="P44" s="229"/>
      <c r="Q44" s="229"/>
      <c r="R44" s="230"/>
      <c r="S44" s="230"/>
      <c r="T44" s="230"/>
      <c r="U44" s="230"/>
      <c r="V44" s="230"/>
      <c r="W44" s="230"/>
      <c r="X44" s="230"/>
      <c r="Y44" s="210"/>
      <c r="Z44" s="210"/>
      <c r="AA44" s="210"/>
      <c r="AB44" s="210"/>
      <c r="AC44" s="210"/>
      <c r="AD44" s="210"/>
      <c r="AE44" s="210"/>
      <c r="AF44" s="210"/>
      <c r="AG44" s="210" t="s">
        <v>294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27"/>
      <c r="B45" s="228"/>
      <c r="C45" s="266" t="s">
        <v>1872</v>
      </c>
      <c r="D45" s="265"/>
      <c r="E45" s="265"/>
      <c r="F45" s="265"/>
      <c r="G45" s="265"/>
      <c r="H45" s="230"/>
      <c r="I45" s="230"/>
      <c r="J45" s="230"/>
      <c r="K45" s="230"/>
      <c r="L45" s="230"/>
      <c r="M45" s="230"/>
      <c r="N45" s="229"/>
      <c r="O45" s="229"/>
      <c r="P45" s="229"/>
      <c r="Q45" s="229"/>
      <c r="R45" s="230"/>
      <c r="S45" s="230"/>
      <c r="T45" s="230"/>
      <c r="U45" s="230"/>
      <c r="V45" s="230"/>
      <c r="W45" s="230"/>
      <c r="X45" s="230"/>
      <c r="Y45" s="210"/>
      <c r="Z45" s="210"/>
      <c r="AA45" s="210"/>
      <c r="AB45" s="210"/>
      <c r="AC45" s="210"/>
      <c r="AD45" s="210"/>
      <c r="AE45" s="210"/>
      <c r="AF45" s="210"/>
      <c r="AG45" s="210" t="s">
        <v>294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27"/>
      <c r="B46" s="228"/>
      <c r="C46" s="266" t="s">
        <v>1873</v>
      </c>
      <c r="D46" s="265"/>
      <c r="E46" s="265"/>
      <c r="F46" s="265"/>
      <c r="G46" s="265"/>
      <c r="H46" s="230"/>
      <c r="I46" s="230"/>
      <c r="J46" s="230"/>
      <c r="K46" s="230"/>
      <c r="L46" s="230"/>
      <c r="M46" s="230"/>
      <c r="N46" s="229"/>
      <c r="O46" s="229"/>
      <c r="P46" s="229"/>
      <c r="Q46" s="229"/>
      <c r="R46" s="230"/>
      <c r="S46" s="230"/>
      <c r="T46" s="230"/>
      <c r="U46" s="230"/>
      <c r="V46" s="230"/>
      <c r="W46" s="230"/>
      <c r="X46" s="230"/>
      <c r="Y46" s="210"/>
      <c r="Z46" s="210"/>
      <c r="AA46" s="210"/>
      <c r="AB46" s="210"/>
      <c r="AC46" s="210"/>
      <c r="AD46" s="210"/>
      <c r="AE46" s="210"/>
      <c r="AF46" s="210"/>
      <c r="AG46" s="210" t="s">
        <v>294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27"/>
      <c r="B47" s="228"/>
      <c r="C47" s="266" t="s">
        <v>1874</v>
      </c>
      <c r="D47" s="265"/>
      <c r="E47" s="265"/>
      <c r="F47" s="265"/>
      <c r="G47" s="265"/>
      <c r="H47" s="230"/>
      <c r="I47" s="230"/>
      <c r="J47" s="230"/>
      <c r="K47" s="230"/>
      <c r="L47" s="230"/>
      <c r="M47" s="230"/>
      <c r="N47" s="229"/>
      <c r="O47" s="229"/>
      <c r="P47" s="229"/>
      <c r="Q47" s="229"/>
      <c r="R47" s="230"/>
      <c r="S47" s="230"/>
      <c r="T47" s="230"/>
      <c r="U47" s="230"/>
      <c r="V47" s="230"/>
      <c r="W47" s="230"/>
      <c r="X47" s="230"/>
      <c r="Y47" s="210"/>
      <c r="Z47" s="210"/>
      <c r="AA47" s="210"/>
      <c r="AB47" s="210"/>
      <c r="AC47" s="210"/>
      <c r="AD47" s="210"/>
      <c r="AE47" s="210"/>
      <c r="AF47" s="210"/>
      <c r="AG47" s="210" t="s">
        <v>294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27"/>
      <c r="B48" s="228"/>
      <c r="C48" s="266" t="s">
        <v>1875</v>
      </c>
      <c r="D48" s="265"/>
      <c r="E48" s="265"/>
      <c r="F48" s="265"/>
      <c r="G48" s="265"/>
      <c r="H48" s="230"/>
      <c r="I48" s="230"/>
      <c r="J48" s="230"/>
      <c r="K48" s="230"/>
      <c r="L48" s="230"/>
      <c r="M48" s="230"/>
      <c r="N48" s="229"/>
      <c r="O48" s="229"/>
      <c r="P48" s="229"/>
      <c r="Q48" s="229"/>
      <c r="R48" s="230"/>
      <c r="S48" s="230"/>
      <c r="T48" s="230"/>
      <c r="U48" s="230"/>
      <c r="V48" s="230"/>
      <c r="W48" s="230"/>
      <c r="X48" s="230"/>
      <c r="Y48" s="210"/>
      <c r="Z48" s="210"/>
      <c r="AA48" s="210"/>
      <c r="AB48" s="210"/>
      <c r="AC48" s="210"/>
      <c r="AD48" s="210"/>
      <c r="AE48" s="210"/>
      <c r="AF48" s="210"/>
      <c r="AG48" s="210" t="s">
        <v>294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27"/>
      <c r="B49" s="228"/>
      <c r="C49" s="266" t="s">
        <v>1876</v>
      </c>
      <c r="D49" s="265"/>
      <c r="E49" s="265"/>
      <c r="F49" s="265"/>
      <c r="G49" s="265"/>
      <c r="H49" s="230"/>
      <c r="I49" s="230"/>
      <c r="J49" s="230"/>
      <c r="K49" s="230"/>
      <c r="L49" s="230"/>
      <c r="M49" s="230"/>
      <c r="N49" s="229"/>
      <c r="O49" s="229"/>
      <c r="P49" s="229"/>
      <c r="Q49" s="229"/>
      <c r="R49" s="230"/>
      <c r="S49" s="230"/>
      <c r="T49" s="230"/>
      <c r="U49" s="230"/>
      <c r="V49" s="230"/>
      <c r="W49" s="230"/>
      <c r="X49" s="230"/>
      <c r="Y49" s="210"/>
      <c r="Z49" s="210"/>
      <c r="AA49" s="210"/>
      <c r="AB49" s="210"/>
      <c r="AC49" s="210"/>
      <c r="AD49" s="210"/>
      <c r="AE49" s="210"/>
      <c r="AF49" s="210"/>
      <c r="AG49" s="210" t="s">
        <v>294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27"/>
      <c r="B50" s="228"/>
      <c r="C50" s="266" t="s">
        <v>1883</v>
      </c>
      <c r="D50" s="265"/>
      <c r="E50" s="265"/>
      <c r="F50" s="265"/>
      <c r="G50" s="265"/>
      <c r="H50" s="230"/>
      <c r="I50" s="230"/>
      <c r="J50" s="230"/>
      <c r="K50" s="230"/>
      <c r="L50" s="230"/>
      <c r="M50" s="230"/>
      <c r="N50" s="229"/>
      <c r="O50" s="229"/>
      <c r="P50" s="229"/>
      <c r="Q50" s="229"/>
      <c r="R50" s="230"/>
      <c r="S50" s="230"/>
      <c r="T50" s="230"/>
      <c r="U50" s="230"/>
      <c r="V50" s="230"/>
      <c r="W50" s="230"/>
      <c r="X50" s="230"/>
      <c r="Y50" s="210"/>
      <c r="Z50" s="210"/>
      <c r="AA50" s="210"/>
      <c r="AB50" s="210"/>
      <c r="AC50" s="210"/>
      <c r="AD50" s="210"/>
      <c r="AE50" s="210"/>
      <c r="AF50" s="210"/>
      <c r="AG50" s="210" t="s">
        <v>294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27"/>
      <c r="B51" s="228"/>
      <c r="C51" s="266" t="s">
        <v>1884</v>
      </c>
      <c r="D51" s="265"/>
      <c r="E51" s="265"/>
      <c r="F51" s="265"/>
      <c r="G51" s="265"/>
      <c r="H51" s="230"/>
      <c r="I51" s="230"/>
      <c r="J51" s="230"/>
      <c r="K51" s="230"/>
      <c r="L51" s="230"/>
      <c r="M51" s="230"/>
      <c r="N51" s="229"/>
      <c r="O51" s="229"/>
      <c r="P51" s="229"/>
      <c r="Q51" s="229"/>
      <c r="R51" s="230"/>
      <c r="S51" s="230"/>
      <c r="T51" s="230"/>
      <c r="U51" s="230"/>
      <c r="V51" s="230"/>
      <c r="W51" s="230"/>
      <c r="X51" s="230"/>
      <c r="Y51" s="210"/>
      <c r="Z51" s="210"/>
      <c r="AA51" s="210"/>
      <c r="AB51" s="210"/>
      <c r="AC51" s="210"/>
      <c r="AD51" s="210"/>
      <c r="AE51" s="210"/>
      <c r="AF51" s="210"/>
      <c r="AG51" s="210" t="s">
        <v>294</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27"/>
      <c r="B52" s="228"/>
      <c r="C52" s="266" t="s">
        <v>1885</v>
      </c>
      <c r="D52" s="265"/>
      <c r="E52" s="265"/>
      <c r="F52" s="265"/>
      <c r="G52" s="265"/>
      <c r="H52" s="230"/>
      <c r="I52" s="230"/>
      <c r="J52" s="230"/>
      <c r="K52" s="230"/>
      <c r="L52" s="230"/>
      <c r="M52" s="230"/>
      <c r="N52" s="229"/>
      <c r="O52" s="229"/>
      <c r="P52" s="229"/>
      <c r="Q52" s="229"/>
      <c r="R52" s="230"/>
      <c r="S52" s="230"/>
      <c r="T52" s="230"/>
      <c r="U52" s="230"/>
      <c r="V52" s="230"/>
      <c r="W52" s="230"/>
      <c r="X52" s="230"/>
      <c r="Y52" s="210"/>
      <c r="Z52" s="210"/>
      <c r="AA52" s="210"/>
      <c r="AB52" s="210"/>
      <c r="AC52" s="210"/>
      <c r="AD52" s="210"/>
      <c r="AE52" s="210"/>
      <c r="AF52" s="210"/>
      <c r="AG52" s="210" t="s">
        <v>294</v>
      </c>
      <c r="AH52" s="210"/>
      <c r="AI52" s="210"/>
      <c r="AJ52" s="210"/>
      <c r="AK52" s="210"/>
      <c r="AL52" s="210"/>
      <c r="AM52" s="210"/>
      <c r="AN52" s="210"/>
      <c r="AO52" s="210"/>
      <c r="AP52" s="210"/>
      <c r="AQ52" s="210"/>
      <c r="AR52" s="210"/>
      <c r="AS52" s="210"/>
      <c r="AT52" s="210"/>
      <c r="AU52" s="210"/>
      <c r="AV52" s="210"/>
      <c r="AW52" s="210"/>
      <c r="AX52" s="210"/>
      <c r="AY52" s="210"/>
      <c r="AZ52" s="210"/>
      <c r="BA52" s="267" t="str">
        <f>C52</f>
        <v>Včetně oveření skladby stávající komunikace (předpoklad asfaltobeton cca 150 mm, zpevněné kamenivo + šterkodrť/šterkopísek tl. cca 350 mm)</v>
      </c>
      <c r="BB52" s="210"/>
      <c r="BC52" s="210"/>
      <c r="BD52" s="210"/>
      <c r="BE52" s="210"/>
      <c r="BF52" s="210"/>
      <c r="BG52" s="210"/>
      <c r="BH52" s="210"/>
    </row>
    <row r="53" spans="1:60" outlineLevel="1" x14ac:dyDescent="0.2">
      <c r="A53" s="227"/>
      <c r="B53" s="228"/>
      <c r="C53" s="266" t="s">
        <v>1878</v>
      </c>
      <c r="D53" s="265"/>
      <c r="E53" s="265"/>
      <c r="F53" s="265"/>
      <c r="G53" s="265"/>
      <c r="H53" s="230"/>
      <c r="I53" s="230"/>
      <c r="J53" s="230"/>
      <c r="K53" s="230"/>
      <c r="L53" s="230"/>
      <c r="M53" s="230"/>
      <c r="N53" s="229"/>
      <c r="O53" s="229"/>
      <c r="P53" s="229"/>
      <c r="Q53" s="229"/>
      <c r="R53" s="230"/>
      <c r="S53" s="230"/>
      <c r="T53" s="230"/>
      <c r="U53" s="230"/>
      <c r="V53" s="230"/>
      <c r="W53" s="230"/>
      <c r="X53" s="230"/>
      <c r="Y53" s="210"/>
      <c r="Z53" s="210"/>
      <c r="AA53" s="210"/>
      <c r="AB53" s="210"/>
      <c r="AC53" s="210"/>
      <c r="AD53" s="210"/>
      <c r="AE53" s="210"/>
      <c r="AF53" s="210"/>
      <c r="AG53" s="210" t="s">
        <v>294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27"/>
      <c r="B54" s="228"/>
      <c r="C54" s="266" t="s">
        <v>1879</v>
      </c>
      <c r="D54" s="265"/>
      <c r="E54" s="265"/>
      <c r="F54" s="265"/>
      <c r="G54" s="265"/>
      <c r="H54" s="230"/>
      <c r="I54" s="230"/>
      <c r="J54" s="230"/>
      <c r="K54" s="230"/>
      <c r="L54" s="230"/>
      <c r="M54" s="230"/>
      <c r="N54" s="229"/>
      <c r="O54" s="229"/>
      <c r="P54" s="229"/>
      <c r="Q54" s="229"/>
      <c r="R54" s="230"/>
      <c r="S54" s="230"/>
      <c r="T54" s="230"/>
      <c r="U54" s="230"/>
      <c r="V54" s="230"/>
      <c r="W54" s="230"/>
      <c r="X54" s="230"/>
      <c r="Y54" s="210"/>
      <c r="Z54" s="210"/>
      <c r="AA54" s="210"/>
      <c r="AB54" s="210"/>
      <c r="AC54" s="210"/>
      <c r="AD54" s="210"/>
      <c r="AE54" s="210"/>
      <c r="AF54" s="210"/>
      <c r="AG54" s="210" t="s">
        <v>294</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v>25</v>
      </c>
      <c r="B55" s="248" t="s">
        <v>1886</v>
      </c>
      <c r="C55" s="255" t="s">
        <v>1887</v>
      </c>
      <c r="D55" s="249" t="s">
        <v>386</v>
      </c>
      <c r="E55" s="250">
        <v>1</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330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47">
        <v>26</v>
      </c>
      <c r="B56" s="248" t="s">
        <v>1888</v>
      </c>
      <c r="C56" s="255" t="s">
        <v>1889</v>
      </c>
      <c r="D56" s="249" t="s">
        <v>386</v>
      </c>
      <c r="E56" s="250">
        <v>1</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330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47">
        <v>27</v>
      </c>
      <c r="B57" s="248" t="s">
        <v>1890</v>
      </c>
      <c r="C57" s="255" t="s">
        <v>1891</v>
      </c>
      <c r="D57" s="249" t="s">
        <v>386</v>
      </c>
      <c r="E57" s="250">
        <v>1</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387</v>
      </c>
      <c r="Y57" s="210"/>
      <c r="Z57" s="210"/>
      <c r="AA57" s="210"/>
      <c r="AB57" s="210"/>
      <c r="AC57" s="210"/>
      <c r="AD57" s="210"/>
      <c r="AE57" s="210"/>
      <c r="AF57" s="210"/>
      <c r="AG57" s="210" t="s">
        <v>388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x14ac:dyDescent="0.2">
      <c r="A58" s="234" t="s">
        <v>274</v>
      </c>
      <c r="B58" s="235" t="s">
        <v>238</v>
      </c>
      <c r="C58" s="254" t="s">
        <v>239</v>
      </c>
      <c r="D58" s="236"/>
      <c r="E58" s="237"/>
      <c r="F58" s="238"/>
      <c r="G58" s="239">
        <f>SUMIF(AG59:AG59,"&lt;&gt;NOR",G59:G59)</f>
        <v>0</v>
      </c>
      <c r="H58" s="233"/>
      <c r="I58" s="233">
        <f>SUM(I59:I59)</f>
        <v>0</v>
      </c>
      <c r="J58" s="233"/>
      <c r="K58" s="233">
        <f>SUM(K59:K59)</f>
        <v>0</v>
      </c>
      <c r="L58" s="233"/>
      <c r="M58" s="233">
        <f>SUM(M59:M59)</f>
        <v>0</v>
      </c>
      <c r="N58" s="232"/>
      <c r="O58" s="232">
        <f>SUM(O59:O59)</f>
        <v>0</v>
      </c>
      <c r="P58" s="232"/>
      <c r="Q58" s="232">
        <f>SUM(Q59:Q59)</f>
        <v>0</v>
      </c>
      <c r="R58" s="233"/>
      <c r="S58" s="233"/>
      <c r="T58" s="233"/>
      <c r="U58" s="233"/>
      <c r="V58" s="233">
        <f>SUM(V59:V59)</f>
        <v>0</v>
      </c>
      <c r="W58" s="233"/>
      <c r="X58" s="233"/>
      <c r="AG58" t="s">
        <v>275</v>
      </c>
    </row>
    <row r="59" spans="1:60" ht="22.5" outlineLevel="1" x14ac:dyDescent="0.2">
      <c r="A59" s="247">
        <v>28</v>
      </c>
      <c r="B59" s="248" t="s">
        <v>950</v>
      </c>
      <c r="C59" s="255" t="s">
        <v>951</v>
      </c>
      <c r="D59" s="249" t="s">
        <v>345</v>
      </c>
      <c r="E59" s="250">
        <v>37</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387</v>
      </c>
      <c r="Y59" s="210"/>
      <c r="Z59" s="210"/>
      <c r="AA59" s="210"/>
      <c r="AB59" s="210"/>
      <c r="AC59" s="210"/>
      <c r="AD59" s="210"/>
      <c r="AE59" s="210"/>
      <c r="AF59" s="210"/>
      <c r="AG59" s="210" t="s">
        <v>388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
      <c r="A60" s="234" t="s">
        <v>274</v>
      </c>
      <c r="B60" s="235" t="s">
        <v>247</v>
      </c>
      <c r="C60" s="254" t="s">
        <v>29</v>
      </c>
      <c r="D60" s="236"/>
      <c r="E60" s="237"/>
      <c r="F60" s="238"/>
      <c r="G60" s="239">
        <f>SUMIF(AG61:AG68,"&lt;&gt;NOR",G61:G68)</f>
        <v>0</v>
      </c>
      <c r="H60" s="233"/>
      <c r="I60" s="233">
        <f>SUM(I61:I68)</f>
        <v>0</v>
      </c>
      <c r="J60" s="233"/>
      <c r="K60" s="233">
        <f>SUM(K61:K68)</f>
        <v>0</v>
      </c>
      <c r="L60" s="233"/>
      <c r="M60" s="233">
        <f>SUM(M61:M68)</f>
        <v>0</v>
      </c>
      <c r="N60" s="232"/>
      <c r="O60" s="232">
        <f>SUM(O61:O68)</f>
        <v>0</v>
      </c>
      <c r="P60" s="232"/>
      <c r="Q60" s="232">
        <f>SUM(Q61:Q68)</f>
        <v>0</v>
      </c>
      <c r="R60" s="233"/>
      <c r="S60" s="233"/>
      <c r="T60" s="233"/>
      <c r="U60" s="233"/>
      <c r="V60" s="233">
        <f>SUM(V61:V68)</f>
        <v>0</v>
      </c>
      <c r="W60" s="233"/>
      <c r="X60" s="233"/>
      <c r="AG60" t="s">
        <v>275</v>
      </c>
    </row>
    <row r="61" spans="1:60" outlineLevel="1" x14ac:dyDescent="0.2">
      <c r="A61" s="247">
        <v>29</v>
      </c>
      <c r="B61" s="248" t="s">
        <v>962</v>
      </c>
      <c r="C61" s="255" t="s">
        <v>963</v>
      </c>
      <c r="D61" s="249" t="s">
        <v>386</v>
      </c>
      <c r="E61" s="250">
        <v>1</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387</v>
      </c>
      <c r="Y61" s="210"/>
      <c r="Z61" s="210"/>
      <c r="AA61" s="210"/>
      <c r="AB61" s="210"/>
      <c r="AC61" s="210"/>
      <c r="AD61" s="210"/>
      <c r="AE61" s="210"/>
      <c r="AF61" s="210"/>
      <c r="AG61" s="210" t="s">
        <v>388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30</v>
      </c>
      <c r="B62" s="248" t="s">
        <v>952</v>
      </c>
      <c r="C62" s="255" t="s">
        <v>953</v>
      </c>
      <c r="D62" s="249" t="s">
        <v>304</v>
      </c>
      <c r="E62" s="250">
        <v>0.5</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387</v>
      </c>
      <c r="Y62" s="210"/>
      <c r="Z62" s="210"/>
      <c r="AA62" s="210"/>
      <c r="AB62" s="210"/>
      <c r="AC62" s="210"/>
      <c r="AD62" s="210"/>
      <c r="AE62" s="210"/>
      <c r="AF62" s="210"/>
      <c r="AG62" s="210" t="s">
        <v>388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31</v>
      </c>
      <c r="B63" s="248" t="s">
        <v>954</v>
      </c>
      <c r="C63" s="255" t="s">
        <v>867</v>
      </c>
      <c r="D63" s="249" t="s">
        <v>386</v>
      </c>
      <c r="E63" s="250">
        <v>1</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387</v>
      </c>
      <c r="Y63" s="210"/>
      <c r="Z63" s="210"/>
      <c r="AA63" s="210"/>
      <c r="AB63" s="210"/>
      <c r="AC63" s="210"/>
      <c r="AD63" s="210"/>
      <c r="AE63" s="210"/>
      <c r="AF63" s="210"/>
      <c r="AG63" s="210" t="s">
        <v>388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32</v>
      </c>
      <c r="B64" s="248" t="s">
        <v>955</v>
      </c>
      <c r="C64" s="255" t="s">
        <v>869</v>
      </c>
      <c r="D64" s="249" t="s">
        <v>386</v>
      </c>
      <c r="E64" s="250">
        <v>5</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387</v>
      </c>
      <c r="Y64" s="210"/>
      <c r="Z64" s="210"/>
      <c r="AA64" s="210"/>
      <c r="AB64" s="210"/>
      <c r="AC64" s="210"/>
      <c r="AD64" s="210"/>
      <c r="AE64" s="210"/>
      <c r="AF64" s="210"/>
      <c r="AG64" s="210" t="s">
        <v>388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33</v>
      </c>
      <c r="B65" s="248" t="s">
        <v>956</v>
      </c>
      <c r="C65" s="255" t="s">
        <v>871</v>
      </c>
      <c r="D65" s="249" t="s">
        <v>872</v>
      </c>
      <c r="E65" s="250">
        <v>4</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387</v>
      </c>
      <c r="Y65" s="210"/>
      <c r="Z65" s="210"/>
      <c r="AA65" s="210"/>
      <c r="AB65" s="210"/>
      <c r="AC65" s="210"/>
      <c r="AD65" s="210"/>
      <c r="AE65" s="210"/>
      <c r="AF65" s="210"/>
      <c r="AG65" s="210" t="s">
        <v>388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47">
        <v>34</v>
      </c>
      <c r="B66" s="248" t="s">
        <v>957</v>
      </c>
      <c r="C66" s="255" t="s">
        <v>876</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387</v>
      </c>
      <c r="Y66" s="210"/>
      <c r="Z66" s="210"/>
      <c r="AA66" s="210"/>
      <c r="AB66" s="210"/>
      <c r="AC66" s="210"/>
      <c r="AD66" s="210"/>
      <c r="AE66" s="210"/>
      <c r="AF66" s="210"/>
      <c r="AG66" s="210" t="s">
        <v>388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47">
        <v>35</v>
      </c>
      <c r="B67" s="248" t="s">
        <v>958</v>
      </c>
      <c r="C67" s="255" t="s">
        <v>881</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387</v>
      </c>
      <c r="Y67" s="210"/>
      <c r="Z67" s="210"/>
      <c r="AA67" s="210"/>
      <c r="AB67" s="210"/>
      <c r="AC67" s="210"/>
      <c r="AD67" s="210"/>
      <c r="AE67" s="210"/>
      <c r="AF67" s="210"/>
      <c r="AG67" s="210" t="s">
        <v>388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47">
        <v>36</v>
      </c>
      <c r="B68" s="248" t="s">
        <v>959</v>
      </c>
      <c r="C68" s="255" t="s">
        <v>960</v>
      </c>
      <c r="D68" s="249" t="s">
        <v>386</v>
      </c>
      <c r="E68" s="250">
        <v>1</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387</v>
      </c>
      <c r="Y68" s="210"/>
      <c r="Z68" s="210"/>
      <c r="AA68" s="210"/>
      <c r="AB68" s="210"/>
      <c r="AC68" s="210"/>
      <c r="AD68" s="210"/>
      <c r="AE68" s="210"/>
      <c r="AF68" s="210"/>
      <c r="AG68" s="210" t="s">
        <v>388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34" t="s">
        <v>274</v>
      </c>
      <c r="B69" s="235" t="s">
        <v>248</v>
      </c>
      <c r="C69" s="254" t="s">
        <v>30</v>
      </c>
      <c r="D69" s="236"/>
      <c r="E69" s="237"/>
      <c r="F69" s="238"/>
      <c r="G69" s="239">
        <f>SUMIF(AG70:AG72,"&lt;&gt;NOR",G70:G72)</f>
        <v>0</v>
      </c>
      <c r="H69" s="233"/>
      <c r="I69" s="233">
        <f>SUM(I70:I72)</f>
        <v>0</v>
      </c>
      <c r="J69" s="233"/>
      <c r="K69" s="233">
        <f>SUM(K70:K72)</f>
        <v>0</v>
      </c>
      <c r="L69" s="233"/>
      <c r="M69" s="233">
        <f>SUM(M70:M72)</f>
        <v>0</v>
      </c>
      <c r="N69" s="232"/>
      <c r="O69" s="232">
        <f>SUM(O70:O72)</f>
        <v>0</v>
      </c>
      <c r="P69" s="232"/>
      <c r="Q69" s="232">
        <f>SUM(Q70:Q72)</f>
        <v>0</v>
      </c>
      <c r="R69" s="233"/>
      <c r="S69" s="233"/>
      <c r="T69" s="233"/>
      <c r="U69" s="233"/>
      <c r="V69" s="233">
        <f>SUM(V70:V72)</f>
        <v>0</v>
      </c>
      <c r="W69" s="233"/>
      <c r="X69" s="233"/>
      <c r="AG69" t="s">
        <v>275</v>
      </c>
    </row>
    <row r="70" spans="1:60" outlineLevel="1" x14ac:dyDescent="0.2">
      <c r="A70" s="247">
        <v>37</v>
      </c>
      <c r="B70" s="248" t="s">
        <v>964</v>
      </c>
      <c r="C70" s="255" t="s">
        <v>906</v>
      </c>
      <c r="D70" s="249" t="s">
        <v>386</v>
      </c>
      <c r="E70" s="250">
        <v>1</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387</v>
      </c>
      <c r="Y70" s="210"/>
      <c r="Z70" s="210"/>
      <c r="AA70" s="210"/>
      <c r="AB70" s="210"/>
      <c r="AC70" s="210"/>
      <c r="AD70" s="210"/>
      <c r="AE70" s="210"/>
      <c r="AF70" s="210"/>
      <c r="AG70" s="210" t="s">
        <v>388</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7">
        <v>38</v>
      </c>
      <c r="B71" s="248" t="s">
        <v>965</v>
      </c>
      <c r="C71" s="255" t="s">
        <v>908</v>
      </c>
      <c r="D71" s="249" t="s">
        <v>386</v>
      </c>
      <c r="E71" s="250">
        <v>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387</v>
      </c>
      <c r="Y71" s="210"/>
      <c r="Z71" s="210"/>
      <c r="AA71" s="210"/>
      <c r="AB71" s="210"/>
      <c r="AC71" s="210"/>
      <c r="AD71" s="210"/>
      <c r="AE71" s="210"/>
      <c r="AF71" s="210"/>
      <c r="AG71" s="210" t="s">
        <v>388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1">
        <v>39</v>
      </c>
      <c r="B72" s="242" t="s">
        <v>966</v>
      </c>
      <c r="C72" s="256" t="s">
        <v>967</v>
      </c>
      <c r="D72" s="243" t="s">
        <v>386</v>
      </c>
      <c r="E72" s="244">
        <v>1</v>
      </c>
      <c r="F72" s="245"/>
      <c r="G72" s="246">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387</v>
      </c>
      <c r="Y72" s="210"/>
      <c r="Z72" s="210"/>
      <c r="AA72" s="210"/>
      <c r="AB72" s="210"/>
      <c r="AC72" s="210"/>
      <c r="AD72" s="210"/>
      <c r="AE72" s="210"/>
      <c r="AF72" s="210"/>
      <c r="AG72" s="210" t="s">
        <v>388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3"/>
      <c r="B73" s="4"/>
      <c r="C73" s="258"/>
      <c r="D73" s="6"/>
      <c r="E73" s="3"/>
      <c r="F73" s="3"/>
      <c r="G73" s="3"/>
      <c r="H73" s="3"/>
      <c r="I73" s="3"/>
      <c r="J73" s="3"/>
      <c r="K73" s="3"/>
      <c r="L73" s="3"/>
      <c r="M73" s="3"/>
      <c r="N73" s="3"/>
      <c r="O73" s="3"/>
      <c r="P73" s="3"/>
      <c r="Q73" s="3"/>
      <c r="R73" s="3"/>
      <c r="S73" s="3"/>
      <c r="T73" s="3"/>
      <c r="U73" s="3"/>
      <c r="V73" s="3"/>
      <c r="W73" s="3"/>
      <c r="X73" s="3"/>
      <c r="AE73">
        <v>15</v>
      </c>
      <c r="AF73">
        <v>21</v>
      </c>
      <c r="AG73" t="s">
        <v>261</v>
      </c>
    </row>
    <row r="74" spans="1:60" x14ac:dyDescent="0.2">
      <c r="A74" s="213"/>
      <c r="B74" s="214" t="s">
        <v>31</v>
      </c>
      <c r="C74" s="259"/>
      <c r="D74" s="215"/>
      <c r="E74" s="216"/>
      <c r="F74" s="216"/>
      <c r="G74" s="240">
        <f>G8+G26+G58+G60+G69</f>
        <v>0</v>
      </c>
      <c r="H74" s="3"/>
      <c r="I74" s="3"/>
      <c r="J74" s="3"/>
      <c r="K74" s="3"/>
      <c r="L74" s="3"/>
      <c r="M74" s="3"/>
      <c r="N74" s="3"/>
      <c r="O74" s="3"/>
      <c r="P74" s="3"/>
      <c r="Q74" s="3"/>
      <c r="R74" s="3"/>
      <c r="S74" s="3"/>
      <c r="T74" s="3"/>
      <c r="U74" s="3"/>
      <c r="V74" s="3"/>
      <c r="W74" s="3"/>
      <c r="X74" s="3"/>
      <c r="AE74">
        <f>SUMIF(L7:L72,AE73,G7:G72)</f>
        <v>0</v>
      </c>
      <c r="AF74">
        <f>SUMIF(L7:L72,AF73,G7:G72)</f>
        <v>0</v>
      </c>
      <c r="AG74" t="s">
        <v>380</v>
      </c>
    </row>
    <row r="75" spans="1:60" x14ac:dyDescent="0.2">
      <c r="A75" s="3"/>
      <c r="B75" s="4"/>
      <c r="C75" s="258"/>
      <c r="D75" s="6"/>
      <c r="E75" s="3"/>
      <c r="F75" s="3"/>
      <c r="G75" s="3"/>
      <c r="H75" s="3"/>
      <c r="I75" s="3"/>
      <c r="J75" s="3"/>
      <c r="K75" s="3"/>
      <c r="L75" s="3"/>
      <c r="M75" s="3"/>
      <c r="N75" s="3"/>
      <c r="O75" s="3"/>
      <c r="P75" s="3"/>
      <c r="Q75" s="3"/>
      <c r="R75" s="3"/>
      <c r="S75" s="3"/>
      <c r="T75" s="3"/>
      <c r="U75" s="3"/>
      <c r="V75" s="3"/>
      <c r="W75" s="3"/>
      <c r="X75" s="3"/>
    </row>
    <row r="76" spans="1:60" x14ac:dyDescent="0.2">
      <c r="A76" s="3"/>
      <c r="B76" s="4"/>
      <c r="C76" s="258"/>
      <c r="D76" s="6"/>
      <c r="E76" s="3"/>
      <c r="F76" s="3"/>
      <c r="G76" s="3"/>
      <c r="H76" s="3"/>
      <c r="I76" s="3"/>
      <c r="J76" s="3"/>
      <c r="K76" s="3"/>
      <c r="L76" s="3"/>
      <c r="M76" s="3"/>
      <c r="N76" s="3"/>
      <c r="O76" s="3"/>
      <c r="P76" s="3"/>
      <c r="Q76" s="3"/>
      <c r="R76" s="3"/>
      <c r="S76" s="3"/>
      <c r="T76" s="3"/>
      <c r="U76" s="3"/>
      <c r="V76" s="3"/>
      <c r="W76" s="3"/>
      <c r="X76" s="3"/>
    </row>
    <row r="77" spans="1:60" x14ac:dyDescent="0.2">
      <c r="A77" s="217" t="s">
        <v>381</v>
      </c>
      <c r="B77" s="217"/>
      <c r="C77" s="260"/>
      <c r="D77" s="6"/>
      <c r="E77" s="3"/>
      <c r="F77" s="3"/>
      <c r="G77" s="3"/>
      <c r="H77" s="3"/>
      <c r="I77" s="3"/>
      <c r="J77" s="3"/>
      <c r="K77" s="3"/>
      <c r="L77" s="3"/>
      <c r="M77" s="3"/>
      <c r="N77" s="3"/>
      <c r="O77" s="3"/>
      <c r="P77" s="3"/>
      <c r="Q77" s="3"/>
      <c r="R77" s="3"/>
      <c r="S77" s="3"/>
      <c r="T77" s="3"/>
      <c r="U77" s="3"/>
      <c r="V77" s="3"/>
      <c r="W77" s="3"/>
      <c r="X77" s="3"/>
    </row>
    <row r="78" spans="1:60" x14ac:dyDescent="0.2">
      <c r="A78" s="218"/>
      <c r="B78" s="219"/>
      <c r="C78" s="261"/>
      <c r="D78" s="219"/>
      <c r="E78" s="219"/>
      <c r="F78" s="219"/>
      <c r="G78" s="220"/>
      <c r="H78" s="3"/>
      <c r="I78" s="3"/>
      <c r="J78" s="3"/>
      <c r="K78" s="3"/>
      <c r="L78" s="3"/>
      <c r="M78" s="3"/>
      <c r="N78" s="3"/>
      <c r="O78" s="3"/>
      <c r="P78" s="3"/>
      <c r="Q78" s="3"/>
      <c r="R78" s="3"/>
      <c r="S78" s="3"/>
      <c r="T78" s="3"/>
      <c r="U78" s="3"/>
      <c r="V78" s="3"/>
      <c r="W78" s="3"/>
      <c r="X78" s="3"/>
      <c r="AG78" t="s">
        <v>382</v>
      </c>
    </row>
    <row r="79" spans="1:60" x14ac:dyDescent="0.2">
      <c r="A79" s="221"/>
      <c r="B79" s="222"/>
      <c r="C79" s="262"/>
      <c r="D79" s="222"/>
      <c r="E79" s="222"/>
      <c r="F79" s="222"/>
      <c r="G79" s="223"/>
      <c r="H79" s="3"/>
      <c r="I79" s="3"/>
      <c r="J79" s="3"/>
      <c r="K79" s="3"/>
      <c r="L79" s="3"/>
      <c r="M79" s="3"/>
      <c r="N79" s="3"/>
      <c r="O79" s="3"/>
      <c r="P79" s="3"/>
      <c r="Q79" s="3"/>
      <c r="R79" s="3"/>
      <c r="S79" s="3"/>
      <c r="T79" s="3"/>
      <c r="U79" s="3"/>
      <c r="V79" s="3"/>
      <c r="W79" s="3"/>
      <c r="X79" s="3"/>
    </row>
    <row r="80" spans="1:60" x14ac:dyDescent="0.2">
      <c r="A80" s="221"/>
      <c r="B80" s="222"/>
      <c r="C80" s="262"/>
      <c r="D80" s="222"/>
      <c r="E80" s="222"/>
      <c r="F80" s="222"/>
      <c r="G80" s="223"/>
      <c r="H80" s="3"/>
      <c r="I80" s="3"/>
      <c r="J80" s="3"/>
      <c r="K80" s="3"/>
      <c r="L80" s="3"/>
      <c r="M80" s="3"/>
      <c r="N80" s="3"/>
      <c r="O80" s="3"/>
      <c r="P80" s="3"/>
      <c r="Q80" s="3"/>
      <c r="R80" s="3"/>
      <c r="S80" s="3"/>
      <c r="T80" s="3"/>
      <c r="U80" s="3"/>
      <c r="V80" s="3"/>
      <c r="W80" s="3"/>
      <c r="X80" s="3"/>
    </row>
    <row r="81" spans="1:33" x14ac:dyDescent="0.2">
      <c r="A81" s="221"/>
      <c r="B81" s="222"/>
      <c r="C81" s="262"/>
      <c r="D81" s="222"/>
      <c r="E81" s="222"/>
      <c r="F81" s="222"/>
      <c r="G81" s="223"/>
      <c r="H81" s="3"/>
      <c r="I81" s="3"/>
      <c r="J81" s="3"/>
      <c r="K81" s="3"/>
      <c r="L81" s="3"/>
      <c r="M81" s="3"/>
      <c r="N81" s="3"/>
      <c r="O81" s="3"/>
      <c r="P81" s="3"/>
      <c r="Q81" s="3"/>
      <c r="R81" s="3"/>
      <c r="S81" s="3"/>
      <c r="T81" s="3"/>
      <c r="U81" s="3"/>
      <c r="V81" s="3"/>
      <c r="W81" s="3"/>
      <c r="X81" s="3"/>
    </row>
    <row r="82" spans="1:33" x14ac:dyDescent="0.2">
      <c r="A82" s="224"/>
      <c r="B82" s="225"/>
      <c r="C82" s="263"/>
      <c r="D82" s="225"/>
      <c r="E82" s="225"/>
      <c r="F82" s="225"/>
      <c r="G82" s="226"/>
      <c r="H82" s="3"/>
      <c r="I82" s="3"/>
      <c r="J82" s="3"/>
      <c r="K82" s="3"/>
      <c r="L82" s="3"/>
      <c r="M82" s="3"/>
      <c r="N82" s="3"/>
      <c r="O82" s="3"/>
      <c r="P82" s="3"/>
      <c r="Q82" s="3"/>
      <c r="R82" s="3"/>
      <c r="S82" s="3"/>
      <c r="T82" s="3"/>
      <c r="U82" s="3"/>
      <c r="V82" s="3"/>
      <c r="W82" s="3"/>
      <c r="X82" s="3"/>
    </row>
    <row r="83" spans="1:33" x14ac:dyDescent="0.2">
      <c r="A83" s="3"/>
      <c r="B83" s="4"/>
      <c r="C83" s="258"/>
      <c r="D83" s="6"/>
      <c r="E83" s="3"/>
      <c r="F83" s="3"/>
      <c r="G83" s="3"/>
      <c r="H83" s="3"/>
      <c r="I83" s="3"/>
      <c r="J83" s="3"/>
      <c r="K83" s="3"/>
      <c r="L83" s="3"/>
      <c r="M83" s="3"/>
      <c r="N83" s="3"/>
      <c r="O83" s="3"/>
      <c r="P83" s="3"/>
      <c r="Q83" s="3"/>
      <c r="R83" s="3"/>
      <c r="S83" s="3"/>
      <c r="T83" s="3"/>
      <c r="U83" s="3"/>
      <c r="V83" s="3"/>
      <c r="W83" s="3"/>
      <c r="X83" s="3"/>
    </row>
    <row r="84" spans="1:33" x14ac:dyDescent="0.2">
      <c r="C84" s="264"/>
      <c r="D84" s="10"/>
      <c r="AG84" t="s">
        <v>383</v>
      </c>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27">
    <mergeCell ref="C50:G50"/>
    <mergeCell ref="C51:G51"/>
    <mergeCell ref="C52:G52"/>
    <mergeCell ref="C53:G53"/>
    <mergeCell ref="C54:G54"/>
    <mergeCell ref="C44:G44"/>
    <mergeCell ref="C45:G45"/>
    <mergeCell ref="C46:G46"/>
    <mergeCell ref="C47:G47"/>
    <mergeCell ref="C48:G48"/>
    <mergeCell ref="C49:G49"/>
    <mergeCell ref="C37:G37"/>
    <mergeCell ref="C38:G38"/>
    <mergeCell ref="C39:G39"/>
    <mergeCell ref="C40:G40"/>
    <mergeCell ref="C41:G41"/>
    <mergeCell ref="C42:G42"/>
    <mergeCell ref="A1:G1"/>
    <mergeCell ref="C2:G2"/>
    <mergeCell ref="C3:G3"/>
    <mergeCell ref="C4:G4"/>
    <mergeCell ref="A77:C77"/>
    <mergeCell ref="A78:G82"/>
    <mergeCell ref="C11:G11"/>
    <mergeCell ref="C34:G34"/>
    <mergeCell ref="C35:G35"/>
    <mergeCell ref="C36:G3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2863-857D-4F4C-BE02-8E60CDD1A0F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54</v>
      </c>
      <c r="C4" s="202" t="s">
        <v>55</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149</v>
      </c>
      <c r="C8" s="254" t="s">
        <v>150</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22.5" outlineLevel="1" x14ac:dyDescent="0.2">
      <c r="A9" s="247">
        <v>1</v>
      </c>
      <c r="B9" s="248" t="s">
        <v>1892</v>
      </c>
      <c r="C9" s="255" t="s">
        <v>1893</v>
      </c>
      <c r="D9" s="249" t="s">
        <v>439</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440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151</v>
      </c>
      <c r="C10" s="254" t="s">
        <v>152</v>
      </c>
      <c r="D10" s="236"/>
      <c r="E10" s="237"/>
      <c r="F10" s="238"/>
      <c r="G10" s="239">
        <f>SUMIF(AG11:AG11,"&lt;&gt;NOR",G11:G11)</f>
        <v>0</v>
      </c>
      <c r="H10" s="233"/>
      <c r="I10" s="233">
        <f>SUM(I11:I11)</f>
        <v>0</v>
      </c>
      <c r="J10" s="233"/>
      <c r="K10" s="233">
        <f>SUM(K11:K11)</f>
        <v>0</v>
      </c>
      <c r="L10" s="233"/>
      <c r="M10" s="233">
        <f>SUM(M11:M11)</f>
        <v>0</v>
      </c>
      <c r="N10" s="232"/>
      <c r="O10" s="232">
        <f>SUM(O11:O11)</f>
        <v>0</v>
      </c>
      <c r="P10" s="232"/>
      <c r="Q10" s="232">
        <f>SUM(Q11:Q11)</f>
        <v>0</v>
      </c>
      <c r="R10" s="233"/>
      <c r="S10" s="233"/>
      <c r="T10" s="233"/>
      <c r="U10" s="233"/>
      <c r="V10" s="233">
        <f>SUM(V11:V11)</f>
        <v>0</v>
      </c>
      <c r="W10" s="233"/>
      <c r="X10" s="233"/>
      <c r="AG10" t="s">
        <v>275</v>
      </c>
    </row>
    <row r="11" spans="1:60" ht="22.5" outlineLevel="1" x14ac:dyDescent="0.2">
      <c r="A11" s="247">
        <v>2</v>
      </c>
      <c r="B11" s="248" t="s">
        <v>1894</v>
      </c>
      <c r="C11" s="255" t="s">
        <v>1895</v>
      </c>
      <c r="D11" s="249" t="s">
        <v>439</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440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34" t="s">
        <v>274</v>
      </c>
      <c r="B12" s="235" t="s">
        <v>153</v>
      </c>
      <c r="C12" s="254" t="s">
        <v>154</v>
      </c>
      <c r="D12" s="236"/>
      <c r="E12" s="237"/>
      <c r="F12" s="238"/>
      <c r="G12" s="239">
        <f>SUMIF(AG13:AG15,"&lt;&gt;NOR",G13:G15)</f>
        <v>0</v>
      </c>
      <c r="H12" s="233"/>
      <c r="I12" s="233">
        <f>SUM(I13:I15)</f>
        <v>0</v>
      </c>
      <c r="J12" s="233"/>
      <c r="K12" s="233">
        <f>SUM(K13:K15)</f>
        <v>0</v>
      </c>
      <c r="L12" s="233"/>
      <c r="M12" s="233">
        <f>SUM(M13:M15)</f>
        <v>0</v>
      </c>
      <c r="N12" s="232"/>
      <c r="O12" s="232">
        <f>SUM(O13:O15)</f>
        <v>0</v>
      </c>
      <c r="P12" s="232"/>
      <c r="Q12" s="232">
        <f>SUM(Q13:Q15)</f>
        <v>0</v>
      </c>
      <c r="R12" s="233"/>
      <c r="S12" s="233"/>
      <c r="T12" s="233"/>
      <c r="U12" s="233"/>
      <c r="V12" s="233">
        <f>SUM(V13:V15)</f>
        <v>0</v>
      </c>
      <c r="W12" s="233"/>
      <c r="X12" s="233"/>
      <c r="AG12" t="s">
        <v>275</v>
      </c>
    </row>
    <row r="13" spans="1:60" outlineLevel="1" x14ac:dyDescent="0.2">
      <c r="A13" s="247">
        <v>3</v>
      </c>
      <c r="B13" s="248" t="s">
        <v>968</v>
      </c>
      <c r="C13" s="255" t="s">
        <v>1896</v>
      </c>
      <c r="D13" s="249" t="s">
        <v>439</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4</v>
      </c>
      <c r="B14" s="248" t="s">
        <v>1897</v>
      </c>
      <c r="C14" s="255" t="s">
        <v>1898</v>
      </c>
      <c r="D14" s="249" t="s">
        <v>439</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5</v>
      </c>
      <c r="B15" s="248" t="s">
        <v>1899</v>
      </c>
      <c r="C15" s="255" t="s">
        <v>1900</v>
      </c>
      <c r="D15" s="249" t="s">
        <v>439</v>
      </c>
      <c r="E15" s="250">
        <v>2</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155</v>
      </c>
      <c r="C16" s="254" t="s">
        <v>156</v>
      </c>
      <c r="D16" s="236"/>
      <c r="E16" s="237"/>
      <c r="F16" s="238"/>
      <c r="G16" s="239">
        <f>SUMIF(AG17:AG20,"&lt;&gt;NOR",G17:G20)</f>
        <v>0</v>
      </c>
      <c r="H16" s="233"/>
      <c r="I16" s="233">
        <f>SUM(I17:I20)</f>
        <v>0</v>
      </c>
      <c r="J16" s="233"/>
      <c r="K16" s="233">
        <f>SUM(K17:K20)</f>
        <v>0</v>
      </c>
      <c r="L16" s="233"/>
      <c r="M16" s="233">
        <f>SUM(M17:M20)</f>
        <v>0</v>
      </c>
      <c r="N16" s="232"/>
      <c r="O16" s="232">
        <f>SUM(O17:O20)</f>
        <v>0</v>
      </c>
      <c r="P16" s="232"/>
      <c r="Q16" s="232">
        <f>SUM(Q17:Q20)</f>
        <v>0</v>
      </c>
      <c r="R16" s="233"/>
      <c r="S16" s="233"/>
      <c r="T16" s="233"/>
      <c r="U16" s="233"/>
      <c r="V16" s="233">
        <f>SUM(V17:V20)</f>
        <v>0</v>
      </c>
      <c r="W16" s="233"/>
      <c r="X16" s="233"/>
      <c r="AG16" t="s">
        <v>275</v>
      </c>
    </row>
    <row r="17" spans="1:60" ht="45" outlineLevel="1" x14ac:dyDescent="0.2">
      <c r="A17" s="241">
        <v>6</v>
      </c>
      <c r="B17" s="242" t="s">
        <v>970</v>
      </c>
      <c r="C17" s="256" t="s">
        <v>1901</v>
      </c>
      <c r="D17" s="243" t="s">
        <v>439</v>
      </c>
      <c r="E17" s="244">
        <v>1</v>
      </c>
      <c r="F17" s="245"/>
      <c r="G17" s="246">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27"/>
      <c r="B18" s="228"/>
      <c r="C18" s="257" t="s">
        <v>1902</v>
      </c>
      <c r="D18" s="253"/>
      <c r="E18" s="253"/>
      <c r="F18" s="253"/>
      <c r="G18" s="253"/>
      <c r="H18" s="230"/>
      <c r="I18" s="230"/>
      <c r="J18" s="230"/>
      <c r="K18" s="230"/>
      <c r="L18" s="230"/>
      <c r="M18" s="230"/>
      <c r="N18" s="229"/>
      <c r="O18" s="229"/>
      <c r="P18" s="229"/>
      <c r="Q18" s="229"/>
      <c r="R18" s="230"/>
      <c r="S18" s="230"/>
      <c r="T18" s="230"/>
      <c r="U18" s="230"/>
      <c r="V18" s="230"/>
      <c r="W18" s="230"/>
      <c r="X18" s="230"/>
      <c r="Y18" s="210"/>
      <c r="Z18" s="210"/>
      <c r="AA18" s="210"/>
      <c r="AB18" s="210"/>
      <c r="AC18" s="210"/>
      <c r="AD18" s="210"/>
      <c r="AE18" s="210"/>
      <c r="AF18" s="210"/>
      <c r="AG18" s="210" t="s">
        <v>294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45" outlineLevel="1" x14ac:dyDescent="0.2">
      <c r="A19" s="241">
        <v>7</v>
      </c>
      <c r="B19" s="242" t="s">
        <v>973</v>
      </c>
      <c r="C19" s="256" t="s">
        <v>1903</v>
      </c>
      <c r="D19" s="243" t="s">
        <v>439</v>
      </c>
      <c r="E19" s="244">
        <v>2</v>
      </c>
      <c r="F19" s="245"/>
      <c r="G19" s="246">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27"/>
      <c r="B20" s="228"/>
      <c r="C20" s="257" t="s">
        <v>1904</v>
      </c>
      <c r="D20" s="253"/>
      <c r="E20" s="253"/>
      <c r="F20" s="253"/>
      <c r="G20" s="253"/>
      <c r="H20" s="230"/>
      <c r="I20" s="230"/>
      <c r="J20" s="230"/>
      <c r="K20" s="230"/>
      <c r="L20" s="230"/>
      <c r="M20" s="230"/>
      <c r="N20" s="229"/>
      <c r="O20" s="229"/>
      <c r="P20" s="229"/>
      <c r="Q20" s="229"/>
      <c r="R20" s="230"/>
      <c r="S20" s="230"/>
      <c r="T20" s="230"/>
      <c r="U20" s="230"/>
      <c r="V20" s="230"/>
      <c r="W20" s="230"/>
      <c r="X20" s="230"/>
      <c r="Y20" s="210"/>
      <c r="Z20" s="210"/>
      <c r="AA20" s="210"/>
      <c r="AB20" s="210"/>
      <c r="AC20" s="210"/>
      <c r="AD20" s="210"/>
      <c r="AE20" s="210"/>
      <c r="AF20" s="210"/>
      <c r="AG20" s="210" t="s">
        <v>294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34" t="s">
        <v>274</v>
      </c>
      <c r="B21" s="235" t="s">
        <v>157</v>
      </c>
      <c r="C21" s="254" t="s">
        <v>158</v>
      </c>
      <c r="D21" s="236"/>
      <c r="E21" s="237"/>
      <c r="F21" s="238"/>
      <c r="G21" s="239">
        <f>SUMIF(AG22:AG23,"&lt;&gt;NOR",G22:G23)</f>
        <v>0</v>
      </c>
      <c r="H21" s="233"/>
      <c r="I21" s="233">
        <f>SUM(I22:I23)</f>
        <v>0</v>
      </c>
      <c r="J21" s="233"/>
      <c r="K21" s="233">
        <f>SUM(K22:K23)</f>
        <v>0</v>
      </c>
      <c r="L21" s="233"/>
      <c r="M21" s="233">
        <f>SUM(M22:M23)</f>
        <v>0</v>
      </c>
      <c r="N21" s="232"/>
      <c r="O21" s="232">
        <f>SUM(O22:O23)</f>
        <v>0</v>
      </c>
      <c r="P21" s="232"/>
      <c r="Q21" s="232">
        <f>SUM(Q22:Q23)</f>
        <v>0</v>
      </c>
      <c r="R21" s="233"/>
      <c r="S21" s="233"/>
      <c r="T21" s="233"/>
      <c r="U21" s="233"/>
      <c r="V21" s="233">
        <f>SUM(V22:V23)</f>
        <v>0</v>
      </c>
      <c r="W21" s="233"/>
      <c r="X21" s="233"/>
      <c r="AG21" t="s">
        <v>275</v>
      </c>
    </row>
    <row r="22" spans="1:60" ht="22.5" outlineLevel="1" x14ac:dyDescent="0.2">
      <c r="A22" s="247">
        <v>8</v>
      </c>
      <c r="B22" s="248" t="s">
        <v>981</v>
      </c>
      <c r="C22" s="255" t="s">
        <v>1905</v>
      </c>
      <c r="D22" s="249" t="s">
        <v>439</v>
      </c>
      <c r="E22" s="250">
        <v>1</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9</v>
      </c>
      <c r="B23" s="248" t="s">
        <v>1906</v>
      </c>
      <c r="C23" s="255" t="s">
        <v>1907</v>
      </c>
      <c r="D23" s="249" t="s">
        <v>439</v>
      </c>
      <c r="E23" s="250">
        <v>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34" t="s">
        <v>274</v>
      </c>
      <c r="B24" s="235" t="s">
        <v>159</v>
      </c>
      <c r="C24" s="254" t="s">
        <v>160</v>
      </c>
      <c r="D24" s="236"/>
      <c r="E24" s="237"/>
      <c r="F24" s="238"/>
      <c r="G24" s="239">
        <f>SUMIF(AG25:AG25,"&lt;&gt;NOR",G25:G25)</f>
        <v>0</v>
      </c>
      <c r="H24" s="233"/>
      <c r="I24" s="233">
        <f>SUM(I25:I25)</f>
        <v>0</v>
      </c>
      <c r="J24" s="233"/>
      <c r="K24" s="233">
        <f>SUM(K25:K25)</f>
        <v>0</v>
      </c>
      <c r="L24" s="233"/>
      <c r="M24" s="233">
        <f>SUM(M25:M25)</f>
        <v>0</v>
      </c>
      <c r="N24" s="232"/>
      <c r="O24" s="232">
        <f>SUM(O25:O25)</f>
        <v>0</v>
      </c>
      <c r="P24" s="232"/>
      <c r="Q24" s="232">
        <f>SUM(Q25:Q25)</f>
        <v>0</v>
      </c>
      <c r="R24" s="233"/>
      <c r="S24" s="233"/>
      <c r="T24" s="233"/>
      <c r="U24" s="233"/>
      <c r="V24" s="233">
        <f>SUM(V25:V25)</f>
        <v>0</v>
      </c>
      <c r="W24" s="233"/>
      <c r="X24" s="233"/>
      <c r="AG24" t="s">
        <v>275</v>
      </c>
    </row>
    <row r="25" spans="1:60" ht="22.5" outlineLevel="1" x14ac:dyDescent="0.2">
      <c r="A25" s="247">
        <v>10</v>
      </c>
      <c r="B25" s="248" t="s">
        <v>1908</v>
      </c>
      <c r="C25" s="255" t="s">
        <v>1909</v>
      </c>
      <c r="D25" s="249" t="s">
        <v>1910</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440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161</v>
      </c>
      <c r="C26" s="254" t="s">
        <v>162</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11</v>
      </c>
      <c r="B27" s="248" t="s">
        <v>1911</v>
      </c>
      <c r="C27" s="255" t="s">
        <v>1912</v>
      </c>
      <c r="D27" s="249" t="s">
        <v>1913</v>
      </c>
      <c r="E27" s="250">
        <v>25</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163</v>
      </c>
      <c r="C28" s="254" t="s">
        <v>164</v>
      </c>
      <c r="D28" s="236"/>
      <c r="E28" s="237"/>
      <c r="F28" s="238"/>
      <c r="G28" s="239">
        <f>SUMIF(AG29:AG35,"&lt;&gt;NOR",G29:G35)</f>
        <v>0</v>
      </c>
      <c r="H28" s="233"/>
      <c r="I28" s="233">
        <f>SUM(I29:I35)</f>
        <v>0</v>
      </c>
      <c r="J28" s="233"/>
      <c r="K28" s="233">
        <f>SUM(K29:K35)</f>
        <v>0</v>
      </c>
      <c r="L28" s="233"/>
      <c r="M28" s="233">
        <f>SUM(M29:M35)</f>
        <v>0</v>
      </c>
      <c r="N28" s="232"/>
      <c r="O28" s="232">
        <f>SUM(O29:O35)</f>
        <v>0</v>
      </c>
      <c r="P28" s="232"/>
      <c r="Q28" s="232">
        <f>SUM(Q29:Q35)</f>
        <v>0</v>
      </c>
      <c r="R28" s="233"/>
      <c r="S28" s="233"/>
      <c r="T28" s="233"/>
      <c r="U28" s="233"/>
      <c r="V28" s="233">
        <f>SUM(V29:V35)</f>
        <v>0</v>
      </c>
      <c r="W28" s="233"/>
      <c r="X28" s="233"/>
      <c r="AG28" t="s">
        <v>275</v>
      </c>
    </row>
    <row r="29" spans="1:60" outlineLevel="1" x14ac:dyDescent="0.2">
      <c r="A29" s="247">
        <v>12</v>
      </c>
      <c r="B29" s="248" t="s">
        <v>983</v>
      </c>
      <c r="C29" s="255" t="s">
        <v>1914</v>
      </c>
      <c r="D29" s="249" t="s">
        <v>439</v>
      </c>
      <c r="E29" s="250">
        <v>1</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637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47">
        <v>13</v>
      </c>
      <c r="B30" s="248" t="s">
        <v>985</v>
      </c>
      <c r="C30" s="255" t="s">
        <v>986</v>
      </c>
      <c r="D30" s="249" t="s">
        <v>439</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637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14</v>
      </c>
      <c r="B31" s="248" t="s">
        <v>1915</v>
      </c>
      <c r="C31" s="255" t="s">
        <v>1916</v>
      </c>
      <c r="D31" s="249" t="s">
        <v>322</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637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15</v>
      </c>
      <c r="B32" s="248" t="s">
        <v>987</v>
      </c>
      <c r="C32" s="255" t="s">
        <v>988</v>
      </c>
      <c r="D32" s="249" t="s">
        <v>322</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637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16</v>
      </c>
      <c r="B33" s="248" t="s">
        <v>991</v>
      </c>
      <c r="C33" s="255" t="s">
        <v>992</v>
      </c>
      <c r="D33" s="249" t="s">
        <v>993</v>
      </c>
      <c r="E33" s="250">
        <v>2</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91</v>
      </c>
      <c r="Y33" s="210"/>
      <c r="Z33" s="210"/>
      <c r="AA33" s="210"/>
      <c r="AB33" s="210"/>
      <c r="AC33" s="210"/>
      <c r="AD33" s="210"/>
      <c r="AE33" s="210"/>
      <c r="AF33" s="210"/>
      <c r="AG33" s="210" t="s">
        <v>994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17</v>
      </c>
      <c r="B34" s="248" t="s">
        <v>995</v>
      </c>
      <c r="C34" s="255" t="s">
        <v>869</v>
      </c>
      <c r="D34" s="249" t="s">
        <v>439</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91</v>
      </c>
      <c r="Y34" s="210"/>
      <c r="Z34" s="210"/>
      <c r="AA34" s="210"/>
      <c r="AB34" s="210"/>
      <c r="AC34" s="210"/>
      <c r="AD34" s="210"/>
      <c r="AE34" s="210"/>
      <c r="AF34" s="210"/>
      <c r="AG34" s="210" t="s">
        <v>994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18</v>
      </c>
      <c r="B35" s="248" t="s">
        <v>996</v>
      </c>
      <c r="C35" s="255" t="s">
        <v>908</v>
      </c>
      <c r="D35" s="249" t="s">
        <v>439</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91</v>
      </c>
      <c r="Y35" s="210"/>
      <c r="Z35" s="210"/>
      <c r="AA35" s="210"/>
      <c r="AB35" s="210"/>
      <c r="AC35" s="210"/>
      <c r="AD35" s="210"/>
      <c r="AE35" s="210"/>
      <c r="AF35" s="210"/>
      <c r="AG35" s="210" t="s">
        <v>994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234" t="s">
        <v>274</v>
      </c>
      <c r="B36" s="235" t="s">
        <v>247</v>
      </c>
      <c r="C36" s="254" t="s">
        <v>29</v>
      </c>
      <c r="D36" s="236"/>
      <c r="E36" s="237"/>
      <c r="F36" s="238"/>
      <c r="G36" s="239">
        <f>SUMIF(AG37:AG39,"&lt;&gt;NOR",G37:G39)</f>
        <v>0</v>
      </c>
      <c r="H36" s="233"/>
      <c r="I36" s="233">
        <f>SUM(I37:I39)</f>
        <v>0</v>
      </c>
      <c r="J36" s="233"/>
      <c r="K36" s="233">
        <f>SUM(K37:K39)</f>
        <v>0</v>
      </c>
      <c r="L36" s="233"/>
      <c r="M36" s="233">
        <f>SUM(M37:M39)</f>
        <v>0</v>
      </c>
      <c r="N36" s="232"/>
      <c r="O36" s="232">
        <f>SUM(O37:O39)</f>
        <v>0</v>
      </c>
      <c r="P36" s="232"/>
      <c r="Q36" s="232">
        <f>SUM(Q37:Q39)</f>
        <v>0</v>
      </c>
      <c r="R36" s="233"/>
      <c r="S36" s="233"/>
      <c r="T36" s="233"/>
      <c r="U36" s="233"/>
      <c r="V36" s="233">
        <f>SUM(V37:V39)</f>
        <v>0</v>
      </c>
      <c r="W36" s="233"/>
      <c r="X36" s="233"/>
      <c r="AG36" t="s">
        <v>275</v>
      </c>
    </row>
    <row r="37" spans="1:60" outlineLevel="1" x14ac:dyDescent="0.2">
      <c r="A37" s="247">
        <v>19</v>
      </c>
      <c r="B37" s="248" t="s">
        <v>997</v>
      </c>
      <c r="C37" s="255" t="s">
        <v>998</v>
      </c>
      <c r="D37" s="249" t="s">
        <v>439</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91</v>
      </c>
      <c r="Y37" s="210"/>
      <c r="Z37" s="210"/>
      <c r="AA37" s="210"/>
      <c r="AB37" s="210"/>
      <c r="AC37" s="210"/>
      <c r="AD37" s="210"/>
      <c r="AE37" s="210"/>
      <c r="AF37" s="210"/>
      <c r="AG37" s="210" t="s">
        <v>994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20</v>
      </c>
      <c r="B38" s="248" t="s">
        <v>1001</v>
      </c>
      <c r="C38" s="255" t="s">
        <v>1002</v>
      </c>
      <c r="D38" s="249" t="s">
        <v>1003</v>
      </c>
      <c r="E38" s="250">
        <v>2</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91</v>
      </c>
      <c r="Y38" s="210"/>
      <c r="Z38" s="210"/>
      <c r="AA38" s="210"/>
      <c r="AB38" s="210"/>
      <c r="AC38" s="210"/>
      <c r="AD38" s="210"/>
      <c r="AE38" s="210"/>
      <c r="AF38" s="210"/>
      <c r="AG38" s="210" t="s">
        <v>994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21</v>
      </c>
      <c r="B39" s="242" t="s">
        <v>1004</v>
      </c>
      <c r="C39" s="256" t="s">
        <v>867</v>
      </c>
      <c r="D39" s="243" t="s">
        <v>439</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91</v>
      </c>
      <c r="Y39" s="210"/>
      <c r="Z39" s="210"/>
      <c r="AA39" s="210"/>
      <c r="AB39" s="210"/>
      <c r="AC39" s="210"/>
      <c r="AD39" s="210"/>
      <c r="AE39" s="210"/>
      <c r="AF39" s="210"/>
      <c r="AG39" s="210" t="s">
        <v>994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G8+G10+G12+G16+G21+G24+G26+G28+G36</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8">
    <mergeCell ref="A1:G1"/>
    <mergeCell ref="C2:G2"/>
    <mergeCell ref="C3:G3"/>
    <mergeCell ref="C4:G4"/>
    <mergeCell ref="A44:C44"/>
    <mergeCell ref="A45:G49"/>
    <mergeCell ref="C18:G18"/>
    <mergeCell ref="C20:G2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0FA3-3766-4526-BF45-5230E4C63D2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80</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outlineLevel="1" x14ac:dyDescent="0.2">
      <c r="A9" s="247">
        <v>1</v>
      </c>
      <c r="B9" s="248" t="s">
        <v>1052</v>
      </c>
      <c r="C9" s="255" t="s">
        <v>1917</v>
      </c>
      <c r="D9" s="249" t="s">
        <v>345</v>
      </c>
      <c r="E9" s="250">
        <v>42</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1056</v>
      </c>
      <c r="C10" s="255" t="s">
        <v>1057</v>
      </c>
      <c r="D10" s="249" t="s">
        <v>345</v>
      </c>
      <c r="E10" s="250">
        <v>45</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1064</v>
      </c>
      <c r="C11" s="255" t="s">
        <v>1065</v>
      </c>
      <c r="D11" s="249" t="s">
        <v>345</v>
      </c>
      <c r="E11" s="250">
        <v>83</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1080</v>
      </c>
      <c r="C12" s="255" t="s">
        <v>1081</v>
      </c>
      <c r="D12" s="249" t="s">
        <v>386</v>
      </c>
      <c r="E12" s="250">
        <v>4</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15</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3</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7</v>
      </c>
      <c r="B15" s="248" t="s">
        <v>1117</v>
      </c>
      <c r="C15" s="255" t="s">
        <v>1118</v>
      </c>
      <c r="D15" s="249" t="s">
        <v>322</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171</v>
      </c>
      <c r="C16" s="254" t="s">
        <v>172</v>
      </c>
      <c r="D16" s="236"/>
      <c r="E16" s="237"/>
      <c r="F16" s="238"/>
      <c r="G16" s="239">
        <f>SUMIF(AG17:AG25,"&lt;&gt;NOR",G17:G25)</f>
        <v>0</v>
      </c>
      <c r="H16" s="233"/>
      <c r="I16" s="233">
        <f>SUM(I17:I25)</f>
        <v>0</v>
      </c>
      <c r="J16" s="233"/>
      <c r="K16" s="233">
        <f>SUM(K17:K25)</f>
        <v>0</v>
      </c>
      <c r="L16" s="233"/>
      <c r="M16" s="233">
        <f>SUM(M17:M25)</f>
        <v>0</v>
      </c>
      <c r="N16" s="232"/>
      <c r="O16" s="232">
        <f>SUM(O17:O25)</f>
        <v>0</v>
      </c>
      <c r="P16" s="232"/>
      <c r="Q16" s="232">
        <f>SUM(Q17:Q25)</f>
        <v>0</v>
      </c>
      <c r="R16" s="233"/>
      <c r="S16" s="233"/>
      <c r="T16" s="233"/>
      <c r="U16" s="233"/>
      <c r="V16" s="233">
        <f>SUM(V17:V25)</f>
        <v>0</v>
      </c>
      <c r="W16" s="233"/>
      <c r="X16" s="233"/>
      <c r="AG16" t="s">
        <v>275</v>
      </c>
    </row>
    <row r="17" spans="1:60" outlineLevel="1" x14ac:dyDescent="0.2">
      <c r="A17" s="247">
        <v>8</v>
      </c>
      <c r="B17" s="248" t="s">
        <v>1918</v>
      </c>
      <c r="C17" s="255" t="s">
        <v>1919</v>
      </c>
      <c r="D17" s="249" t="s">
        <v>345</v>
      </c>
      <c r="E17" s="250">
        <v>42</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1920</v>
      </c>
      <c r="C18" s="255" t="s">
        <v>1148</v>
      </c>
      <c r="D18" s="249" t="s">
        <v>345</v>
      </c>
      <c r="E18" s="250">
        <v>45</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1921</v>
      </c>
      <c r="C19" s="255" t="s">
        <v>1156</v>
      </c>
      <c r="D19" s="249" t="s">
        <v>345</v>
      </c>
      <c r="E19" s="250">
        <v>83</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1922</v>
      </c>
      <c r="C20" s="255" t="s">
        <v>1172</v>
      </c>
      <c r="D20" s="249" t="s">
        <v>1107</v>
      </c>
      <c r="E20" s="250">
        <v>4</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1923</v>
      </c>
      <c r="C21" s="255" t="s">
        <v>1180</v>
      </c>
      <c r="D21" s="249" t="s">
        <v>1104</v>
      </c>
      <c r="E21" s="250">
        <v>15</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13</v>
      </c>
      <c r="B22" s="248" t="s">
        <v>1924</v>
      </c>
      <c r="C22" s="255" t="s">
        <v>1182</v>
      </c>
      <c r="D22" s="249" t="s">
        <v>1107</v>
      </c>
      <c r="E22" s="250">
        <v>3</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1185</v>
      </c>
      <c r="C23" s="255" t="s">
        <v>1186</v>
      </c>
      <c r="D23" s="249" t="s">
        <v>386</v>
      </c>
      <c r="E23" s="250">
        <v>18</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1192</v>
      </c>
      <c r="D24" s="249" t="s">
        <v>364</v>
      </c>
      <c r="E24" s="250">
        <v>4</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1926</v>
      </c>
      <c r="C25" s="255" t="s">
        <v>1927</v>
      </c>
      <c r="D25" s="249" t="s">
        <v>364</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173</v>
      </c>
      <c r="C26" s="254" t="s">
        <v>174</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17</v>
      </c>
      <c r="B27" s="248" t="s">
        <v>1209</v>
      </c>
      <c r="C27" s="255" t="s">
        <v>1210</v>
      </c>
      <c r="D27" s="249" t="s">
        <v>872</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177</v>
      </c>
      <c r="C28" s="254" t="s">
        <v>178</v>
      </c>
      <c r="D28" s="236"/>
      <c r="E28" s="237"/>
      <c r="F28" s="238"/>
      <c r="G28" s="239">
        <f>SUMIF(AG29:AG30,"&lt;&gt;NOR",G29:G30)</f>
        <v>0</v>
      </c>
      <c r="H28" s="233"/>
      <c r="I28" s="233">
        <f>SUM(I29:I30)</f>
        <v>0</v>
      </c>
      <c r="J28" s="233"/>
      <c r="K28" s="233">
        <f>SUM(K29:K30)</f>
        <v>0</v>
      </c>
      <c r="L28" s="233"/>
      <c r="M28" s="233">
        <f>SUM(M29:M30)</f>
        <v>0</v>
      </c>
      <c r="N28" s="232"/>
      <c r="O28" s="232">
        <f>SUM(O29:O30)</f>
        <v>0</v>
      </c>
      <c r="P28" s="232"/>
      <c r="Q28" s="232">
        <f>SUM(Q29:Q30)</f>
        <v>0</v>
      </c>
      <c r="R28" s="233"/>
      <c r="S28" s="233"/>
      <c r="T28" s="233"/>
      <c r="U28" s="233"/>
      <c r="V28" s="233">
        <f>SUM(V29:V30)</f>
        <v>0</v>
      </c>
      <c r="W28" s="233"/>
      <c r="X28" s="233"/>
      <c r="AG28" t="s">
        <v>275</v>
      </c>
    </row>
    <row r="29" spans="1:60" outlineLevel="1" x14ac:dyDescent="0.2">
      <c r="A29" s="247">
        <v>18</v>
      </c>
      <c r="B29" s="248" t="s">
        <v>1223</v>
      </c>
      <c r="C29" s="255" t="s">
        <v>1224</v>
      </c>
      <c r="D29" s="249" t="s">
        <v>872</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19</v>
      </c>
      <c r="B30" s="248" t="s">
        <v>1225</v>
      </c>
      <c r="C30" s="255" t="s">
        <v>1226</v>
      </c>
      <c r="D30" s="249" t="s">
        <v>872</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169</v>
      </c>
      <c r="C31" s="254" t="s">
        <v>170</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20</v>
      </c>
      <c r="B32" s="248" t="s">
        <v>1231</v>
      </c>
      <c r="C32" s="255" t="s">
        <v>1232</v>
      </c>
      <c r="D32" s="249" t="s">
        <v>1233</v>
      </c>
      <c r="E32" s="250">
        <v>121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388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179</v>
      </c>
      <c r="C33" s="254" t="s">
        <v>180</v>
      </c>
      <c r="D33" s="236"/>
      <c r="E33" s="237"/>
      <c r="F33" s="238"/>
      <c r="G33" s="239">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3"/>
      <c r="U33" s="233"/>
      <c r="V33" s="233">
        <f>SUM(V34:V34)</f>
        <v>0</v>
      </c>
      <c r="W33" s="233"/>
      <c r="X33" s="233"/>
      <c r="AG33" t="s">
        <v>275</v>
      </c>
    </row>
    <row r="34" spans="1:60" outlineLevel="1" x14ac:dyDescent="0.2">
      <c r="A34" s="247">
        <v>21</v>
      </c>
      <c r="B34" s="248" t="s">
        <v>1238</v>
      </c>
      <c r="C34" s="255" t="s">
        <v>1239</v>
      </c>
      <c r="D34" s="249" t="s">
        <v>872</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183</v>
      </c>
      <c r="C35" s="254" t="s">
        <v>184</v>
      </c>
      <c r="D35" s="236"/>
      <c r="E35" s="237"/>
      <c r="F35" s="238"/>
      <c r="G35" s="239">
        <f>SUMIF(AG36:AG39,"&lt;&gt;NOR",G36:G39)</f>
        <v>0</v>
      </c>
      <c r="H35" s="233"/>
      <c r="I35" s="233">
        <f>SUM(I36:I39)</f>
        <v>0</v>
      </c>
      <c r="J35" s="233"/>
      <c r="K35" s="233">
        <f>SUM(K36:K39)</f>
        <v>0</v>
      </c>
      <c r="L35" s="233"/>
      <c r="M35" s="233">
        <f>SUM(M36:M39)</f>
        <v>0</v>
      </c>
      <c r="N35" s="232"/>
      <c r="O35" s="232">
        <f>SUM(O36:O39)</f>
        <v>0</v>
      </c>
      <c r="P35" s="232"/>
      <c r="Q35" s="232">
        <f>SUM(Q36:Q39)</f>
        <v>0</v>
      </c>
      <c r="R35" s="233"/>
      <c r="S35" s="233"/>
      <c r="T35" s="233"/>
      <c r="U35" s="233"/>
      <c r="V35" s="233">
        <f>SUM(V36:V39)</f>
        <v>0</v>
      </c>
      <c r="W35" s="233"/>
      <c r="X35" s="233"/>
      <c r="AG35" t="s">
        <v>275</v>
      </c>
    </row>
    <row r="36" spans="1:60" outlineLevel="1" x14ac:dyDescent="0.2">
      <c r="A36" s="247">
        <v>22</v>
      </c>
      <c r="B36" s="248" t="s">
        <v>1254</v>
      </c>
      <c r="C36" s="255" t="s">
        <v>1255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23</v>
      </c>
      <c r="B37" s="248" t="s">
        <v>1256</v>
      </c>
      <c r="C37" s="255" t="s">
        <v>1257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1211</v>
      </c>
      <c r="C38" s="255" t="s">
        <v>1258</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25</v>
      </c>
      <c r="B39" s="242" t="s">
        <v>1259</v>
      </c>
      <c r="C39" s="256" t="s">
        <v>1260</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G8+G16+G26+G28+G31+G33+G35</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4:C44"/>
    <mergeCell ref="A45:G4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CD78-C19C-47A0-AF84-662C9D8FB71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78</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outlineLevel="1" x14ac:dyDescent="0.2">
      <c r="A9" s="247">
        <v>1</v>
      </c>
      <c r="B9" s="248" t="s">
        <v>1052</v>
      </c>
      <c r="C9" s="255" t="s">
        <v>1917</v>
      </c>
      <c r="D9" s="249" t="s">
        <v>345</v>
      </c>
      <c r="E9" s="250">
        <v>32</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1056</v>
      </c>
      <c r="C10" s="255" t="s">
        <v>1057</v>
      </c>
      <c r="D10" s="249" t="s">
        <v>345</v>
      </c>
      <c r="E10" s="250">
        <v>30</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1064</v>
      </c>
      <c r="C11" s="255" t="s">
        <v>1065</v>
      </c>
      <c r="D11" s="249" t="s">
        <v>345</v>
      </c>
      <c r="E11" s="250">
        <v>52</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1080</v>
      </c>
      <c r="C12" s="255" t="s">
        <v>1081</v>
      </c>
      <c r="D12" s="249" t="s">
        <v>386</v>
      </c>
      <c r="E12" s="250">
        <v>4</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15</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3</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7</v>
      </c>
      <c r="B15" s="248" t="s">
        <v>1117</v>
      </c>
      <c r="C15" s="255" t="s">
        <v>1118</v>
      </c>
      <c r="D15" s="249" t="s">
        <v>322</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171</v>
      </c>
      <c r="C16" s="254" t="s">
        <v>172</v>
      </c>
      <c r="D16" s="236"/>
      <c r="E16" s="237"/>
      <c r="F16" s="238"/>
      <c r="G16" s="239">
        <f>SUMIF(AG17:AG25,"&lt;&gt;NOR",G17:G25)</f>
        <v>0</v>
      </c>
      <c r="H16" s="233"/>
      <c r="I16" s="233">
        <f>SUM(I17:I25)</f>
        <v>0</v>
      </c>
      <c r="J16" s="233"/>
      <c r="K16" s="233">
        <f>SUM(K17:K25)</f>
        <v>0</v>
      </c>
      <c r="L16" s="233"/>
      <c r="M16" s="233">
        <f>SUM(M17:M25)</f>
        <v>0</v>
      </c>
      <c r="N16" s="232"/>
      <c r="O16" s="232">
        <f>SUM(O17:O25)</f>
        <v>0</v>
      </c>
      <c r="P16" s="232"/>
      <c r="Q16" s="232">
        <f>SUM(Q17:Q25)</f>
        <v>0</v>
      </c>
      <c r="R16" s="233"/>
      <c r="S16" s="233"/>
      <c r="T16" s="233"/>
      <c r="U16" s="233"/>
      <c r="V16" s="233">
        <f>SUM(V17:V25)</f>
        <v>0</v>
      </c>
      <c r="W16" s="233"/>
      <c r="X16" s="233"/>
      <c r="AG16" t="s">
        <v>275</v>
      </c>
    </row>
    <row r="17" spans="1:60" outlineLevel="1" x14ac:dyDescent="0.2">
      <c r="A17" s="247">
        <v>8</v>
      </c>
      <c r="B17" s="248" t="s">
        <v>1918</v>
      </c>
      <c r="C17" s="255" t="s">
        <v>1919</v>
      </c>
      <c r="D17" s="249" t="s">
        <v>345</v>
      </c>
      <c r="E17" s="250">
        <v>32</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1920</v>
      </c>
      <c r="C18" s="255" t="s">
        <v>1148</v>
      </c>
      <c r="D18" s="249" t="s">
        <v>345</v>
      </c>
      <c r="E18" s="250">
        <v>30</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1921</v>
      </c>
      <c r="C19" s="255" t="s">
        <v>1156</v>
      </c>
      <c r="D19" s="249" t="s">
        <v>345</v>
      </c>
      <c r="E19" s="250">
        <v>52</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1922</v>
      </c>
      <c r="C20" s="255" t="s">
        <v>1172</v>
      </c>
      <c r="D20" s="249" t="s">
        <v>1107</v>
      </c>
      <c r="E20" s="250">
        <v>4</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1923</v>
      </c>
      <c r="C21" s="255" t="s">
        <v>1180</v>
      </c>
      <c r="D21" s="249" t="s">
        <v>1104</v>
      </c>
      <c r="E21" s="250">
        <v>15</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13</v>
      </c>
      <c r="B22" s="248" t="s">
        <v>1924</v>
      </c>
      <c r="C22" s="255" t="s">
        <v>1182</v>
      </c>
      <c r="D22" s="249" t="s">
        <v>1107</v>
      </c>
      <c r="E22" s="250">
        <v>3</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1185</v>
      </c>
      <c r="C23" s="255" t="s">
        <v>1186</v>
      </c>
      <c r="D23" s="249" t="s">
        <v>386</v>
      </c>
      <c r="E23" s="250">
        <v>18</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1192</v>
      </c>
      <c r="D24" s="249" t="s">
        <v>364</v>
      </c>
      <c r="E24" s="250">
        <v>2</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1926</v>
      </c>
      <c r="C25" s="255" t="s">
        <v>1927</v>
      </c>
      <c r="D25" s="249" t="s">
        <v>364</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173</v>
      </c>
      <c r="C26" s="254" t="s">
        <v>174</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17</v>
      </c>
      <c r="B27" s="248" t="s">
        <v>1209</v>
      </c>
      <c r="C27" s="255" t="s">
        <v>1210</v>
      </c>
      <c r="D27" s="249" t="s">
        <v>872</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177</v>
      </c>
      <c r="C28" s="254" t="s">
        <v>178</v>
      </c>
      <c r="D28" s="236"/>
      <c r="E28" s="237"/>
      <c r="F28" s="238"/>
      <c r="G28" s="239">
        <f>SUMIF(AG29:AG30,"&lt;&gt;NOR",G29:G30)</f>
        <v>0</v>
      </c>
      <c r="H28" s="233"/>
      <c r="I28" s="233">
        <f>SUM(I29:I30)</f>
        <v>0</v>
      </c>
      <c r="J28" s="233"/>
      <c r="K28" s="233">
        <f>SUM(K29:K30)</f>
        <v>0</v>
      </c>
      <c r="L28" s="233"/>
      <c r="M28" s="233">
        <f>SUM(M29:M30)</f>
        <v>0</v>
      </c>
      <c r="N28" s="232"/>
      <c r="O28" s="232">
        <f>SUM(O29:O30)</f>
        <v>0</v>
      </c>
      <c r="P28" s="232"/>
      <c r="Q28" s="232">
        <f>SUM(Q29:Q30)</f>
        <v>0</v>
      </c>
      <c r="R28" s="233"/>
      <c r="S28" s="233"/>
      <c r="T28" s="233"/>
      <c r="U28" s="233"/>
      <c r="V28" s="233">
        <f>SUM(V29:V30)</f>
        <v>0</v>
      </c>
      <c r="W28" s="233"/>
      <c r="X28" s="233"/>
      <c r="AG28" t="s">
        <v>275</v>
      </c>
    </row>
    <row r="29" spans="1:60" outlineLevel="1" x14ac:dyDescent="0.2">
      <c r="A29" s="247">
        <v>18</v>
      </c>
      <c r="B29" s="248" t="s">
        <v>1223</v>
      </c>
      <c r="C29" s="255" t="s">
        <v>1224</v>
      </c>
      <c r="D29" s="249" t="s">
        <v>872</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19</v>
      </c>
      <c r="B30" s="248" t="s">
        <v>1225</v>
      </c>
      <c r="C30" s="255" t="s">
        <v>1226</v>
      </c>
      <c r="D30" s="249" t="s">
        <v>872</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169</v>
      </c>
      <c r="C31" s="254" t="s">
        <v>170</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20</v>
      </c>
      <c r="B32" s="248" t="s">
        <v>1231</v>
      </c>
      <c r="C32" s="255" t="s">
        <v>1232</v>
      </c>
      <c r="D32" s="249" t="s">
        <v>1233</v>
      </c>
      <c r="E32" s="250">
        <v>121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388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179</v>
      </c>
      <c r="C33" s="254" t="s">
        <v>180</v>
      </c>
      <c r="D33" s="236"/>
      <c r="E33" s="237"/>
      <c r="F33" s="238"/>
      <c r="G33" s="239">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3"/>
      <c r="U33" s="233"/>
      <c r="V33" s="233">
        <f>SUM(V34:V34)</f>
        <v>0</v>
      </c>
      <c r="W33" s="233"/>
      <c r="X33" s="233"/>
      <c r="AG33" t="s">
        <v>275</v>
      </c>
    </row>
    <row r="34" spans="1:60" outlineLevel="1" x14ac:dyDescent="0.2">
      <c r="A34" s="247">
        <v>21</v>
      </c>
      <c r="B34" s="248" t="s">
        <v>1238</v>
      </c>
      <c r="C34" s="255" t="s">
        <v>1239</v>
      </c>
      <c r="D34" s="249" t="s">
        <v>872</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183</v>
      </c>
      <c r="C35" s="254" t="s">
        <v>184</v>
      </c>
      <c r="D35" s="236"/>
      <c r="E35" s="237"/>
      <c r="F35" s="238"/>
      <c r="G35" s="239">
        <f>SUMIF(AG36:AG39,"&lt;&gt;NOR",G36:G39)</f>
        <v>0</v>
      </c>
      <c r="H35" s="233"/>
      <c r="I35" s="233">
        <f>SUM(I36:I39)</f>
        <v>0</v>
      </c>
      <c r="J35" s="233"/>
      <c r="K35" s="233">
        <f>SUM(K36:K39)</f>
        <v>0</v>
      </c>
      <c r="L35" s="233"/>
      <c r="M35" s="233">
        <f>SUM(M36:M39)</f>
        <v>0</v>
      </c>
      <c r="N35" s="232"/>
      <c r="O35" s="232">
        <f>SUM(O36:O39)</f>
        <v>0</v>
      </c>
      <c r="P35" s="232"/>
      <c r="Q35" s="232">
        <f>SUM(Q36:Q39)</f>
        <v>0</v>
      </c>
      <c r="R35" s="233"/>
      <c r="S35" s="233"/>
      <c r="T35" s="233"/>
      <c r="U35" s="233"/>
      <c r="V35" s="233">
        <f>SUM(V36:V39)</f>
        <v>0</v>
      </c>
      <c r="W35" s="233"/>
      <c r="X35" s="233"/>
      <c r="AG35" t="s">
        <v>275</v>
      </c>
    </row>
    <row r="36" spans="1:60" outlineLevel="1" x14ac:dyDescent="0.2">
      <c r="A36" s="247">
        <v>22</v>
      </c>
      <c r="B36" s="248" t="s">
        <v>1254</v>
      </c>
      <c r="C36" s="255" t="s">
        <v>1255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23</v>
      </c>
      <c r="B37" s="248" t="s">
        <v>1256</v>
      </c>
      <c r="C37" s="255" t="s">
        <v>1257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1211</v>
      </c>
      <c r="C38" s="255" t="s">
        <v>1258</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25</v>
      </c>
      <c r="B39" s="242" t="s">
        <v>1259</v>
      </c>
      <c r="C39" s="256" t="s">
        <v>1260</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G8+G16+G26+G28+G31+G33+G35</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4:C44"/>
    <mergeCell ref="A45:G4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44D0-618F-4049-9F75-7D783E4658E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73</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outlineLevel="1" x14ac:dyDescent="0.2">
      <c r="A9" s="247">
        <v>1</v>
      </c>
      <c r="B9" s="248" t="s">
        <v>1052</v>
      </c>
      <c r="C9" s="255" t="s">
        <v>1917</v>
      </c>
      <c r="D9" s="249" t="s">
        <v>345</v>
      </c>
      <c r="E9" s="250">
        <v>165</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1056</v>
      </c>
      <c r="C10" s="255" t="s">
        <v>1057</v>
      </c>
      <c r="D10" s="249" t="s">
        <v>345</v>
      </c>
      <c r="E10" s="250">
        <v>132</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1064</v>
      </c>
      <c r="C11" s="255" t="s">
        <v>1065</v>
      </c>
      <c r="D11" s="249" t="s">
        <v>345</v>
      </c>
      <c r="E11" s="250">
        <v>236</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1080</v>
      </c>
      <c r="C12" s="255" t="s">
        <v>1081</v>
      </c>
      <c r="D12" s="249" t="s">
        <v>386</v>
      </c>
      <c r="E12" s="250">
        <v>25</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52</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15</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7</v>
      </c>
      <c r="B15" s="248" t="s">
        <v>1117</v>
      </c>
      <c r="C15" s="255" t="s">
        <v>1118</v>
      </c>
      <c r="D15" s="249" t="s">
        <v>322</v>
      </c>
      <c r="E15" s="250">
        <v>3</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171</v>
      </c>
      <c r="C16" s="254" t="s">
        <v>172</v>
      </c>
      <c r="D16" s="236"/>
      <c r="E16" s="237"/>
      <c r="F16" s="238"/>
      <c r="G16" s="239">
        <f>SUMIF(AG17:AG25,"&lt;&gt;NOR",G17:G25)</f>
        <v>0</v>
      </c>
      <c r="H16" s="233"/>
      <c r="I16" s="233">
        <f>SUM(I17:I25)</f>
        <v>0</v>
      </c>
      <c r="J16" s="233"/>
      <c r="K16" s="233">
        <f>SUM(K17:K25)</f>
        <v>0</v>
      </c>
      <c r="L16" s="233"/>
      <c r="M16" s="233">
        <f>SUM(M17:M25)</f>
        <v>0</v>
      </c>
      <c r="N16" s="232"/>
      <c r="O16" s="232">
        <f>SUM(O17:O25)</f>
        <v>0</v>
      </c>
      <c r="P16" s="232"/>
      <c r="Q16" s="232">
        <f>SUM(Q17:Q25)</f>
        <v>0</v>
      </c>
      <c r="R16" s="233"/>
      <c r="S16" s="233"/>
      <c r="T16" s="233"/>
      <c r="U16" s="233"/>
      <c r="V16" s="233">
        <f>SUM(V17:V25)</f>
        <v>0</v>
      </c>
      <c r="W16" s="233"/>
      <c r="X16" s="233"/>
      <c r="AG16" t="s">
        <v>275</v>
      </c>
    </row>
    <row r="17" spans="1:60" outlineLevel="1" x14ac:dyDescent="0.2">
      <c r="A17" s="247">
        <v>8</v>
      </c>
      <c r="B17" s="248" t="s">
        <v>1918</v>
      </c>
      <c r="C17" s="255" t="s">
        <v>1919</v>
      </c>
      <c r="D17" s="249" t="s">
        <v>345</v>
      </c>
      <c r="E17" s="250">
        <v>165</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1920</v>
      </c>
      <c r="C18" s="255" t="s">
        <v>1148</v>
      </c>
      <c r="D18" s="249" t="s">
        <v>345</v>
      </c>
      <c r="E18" s="250">
        <v>132</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1921</v>
      </c>
      <c r="C19" s="255" t="s">
        <v>1156</v>
      </c>
      <c r="D19" s="249" t="s">
        <v>345</v>
      </c>
      <c r="E19" s="250">
        <v>236</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1922</v>
      </c>
      <c r="C20" s="255" t="s">
        <v>1172</v>
      </c>
      <c r="D20" s="249" t="s">
        <v>1107</v>
      </c>
      <c r="E20" s="250">
        <v>25</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1923</v>
      </c>
      <c r="C21" s="255" t="s">
        <v>1180</v>
      </c>
      <c r="D21" s="249" t="s">
        <v>1104</v>
      </c>
      <c r="E21" s="250">
        <v>52</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13</v>
      </c>
      <c r="B22" s="248" t="s">
        <v>1924</v>
      </c>
      <c r="C22" s="255" t="s">
        <v>1182</v>
      </c>
      <c r="D22" s="249" t="s">
        <v>1107</v>
      </c>
      <c r="E22" s="250">
        <v>15</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1185</v>
      </c>
      <c r="C23" s="255" t="s">
        <v>1186</v>
      </c>
      <c r="D23" s="249" t="s">
        <v>386</v>
      </c>
      <c r="E23" s="250">
        <v>36</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1192</v>
      </c>
      <c r="D24" s="249" t="s">
        <v>364</v>
      </c>
      <c r="E24" s="250">
        <v>12</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1926</v>
      </c>
      <c r="C25" s="255" t="s">
        <v>1927</v>
      </c>
      <c r="D25" s="249" t="s">
        <v>364</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173</v>
      </c>
      <c r="C26" s="254" t="s">
        <v>174</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17</v>
      </c>
      <c r="B27" s="248" t="s">
        <v>1209</v>
      </c>
      <c r="C27" s="255" t="s">
        <v>1210</v>
      </c>
      <c r="D27" s="249" t="s">
        <v>872</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177</v>
      </c>
      <c r="C28" s="254" t="s">
        <v>178</v>
      </c>
      <c r="D28" s="236"/>
      <c r="E28" s="237"/>
      <c r="F28" s="238"/>
      <c r="G28" s="239">
        <f>SUMIF(AG29:AG30,"&lt;&gt;NOR",G29:G30)</f>
        <v>0</v>
      </c>
      <c r="H28" s="233"/>
      <c r="I28" s="233">
        <f>SUM(I29:I30)</f>
        <v>0</v>
      </c>
      <c r="J28" s="233"/>
      <c r="K28" s="233">
        <f>SUM(K29:K30)</f>
        <v>0</v>
      </c>
      <c r="L28" s="233"/>
      <c r="M28" s="233">
        <f>SUM(M29:M30)</f>
        <v>0</v>
      </c>
      <c r="N28" s="232"/>
      <c r="O28" s="232">
        <f>SUM(O29:O30)</f>
        <v>0</v>
      </c>
      <c r="P28" s="232"/>
      <c r="Q28" s="232">
        <f>SUM(Q29:Q30)</f>
        <v>0</v>
      </c>
      <c r="R28" s="233"/>
      <c r="S28" s="233"/>
      <c r="T28" s="233"/>
      <c r="U28" s="233"/>
      <c r="V28" s="233">
        <f>SUM(V29:V30)</f>
        <v>0</v>
      </c>
      <c r="W28" s="233"/>
      <c r="X28" s="233"/>
      <c r="AG28" t="s">
        <v>275</v>
      </c>
    </row>
    <row r="29" spans="1:60" outlineLevel="1" x14ac:dyDescent="0.2">
      <c r="A29" s="247">
        <v>18</v>
      </c>
      <c r="B29" s="248" t="s">
        <v>1223</v>
      </c>
      <c r="C29" s="255" t="s">
        <v>1224</v>
      </c>
      <c r="D29" s="249" t="s">
        <v>872</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19</v>
      </c>
      <c r="B30" s="248" t="s">
        <v>1225</v>
      </c>
      <c r="C30" s="255" t="s">
        <v>1226</v>
      </c>
      <c r="D30" s="249" t="s">
        <v>872</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169</v>
      </c>
      <c r="C31" s="254" t="s">
        <v>170</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20</v>
      </c>
      <c r="B32" s="248" t="s">
        <v>1231</v>
      </c>
      <c r="C32" s="255" t="s">
        <v>1232</v>
      </c>
      <c r="D32" s="249" t="s">
        <v>1233</v>
      </c>
      <c r="E32" s="250">
        <v>121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388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179</v>
      </c>
      <c r="C33" s="254" t="s">
        <v>180</v>
      </c>
      <c r="D33" s="236"/>
      <c r="E33" s="237"/>
      <c r="F33" s="238"/>
      <c r="G33" s="239">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3"/>
      <c r="U33" s="233"/>
      <c r="V33" s="233">
        <f>SUM(V34:V34)</f>
        <v>0</v>
      </c>
      <c r="W33" s="233"/>
      <c r="X33" s="233"/>
      <c r="AG33" t="s">
        <v>275</v>
      </c>
    </row>
    <row r="34" spans="1:60" outlineLevel="1" x14ac:dyDescent="0.2">
      <c r="A34" s="247">
        <v>21</v>
      </c>
      <c r="B34" s="248" t="s">
        <v>1238</v>
      </c>
      <c r="C34" s="255" t="s">
        <v>1239</v>
      </c>
      <c r="D34" s="249" t="s">
        <v>872</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183</v>
      </c>
      <c r="C35" s="254" t="s">
        <v>184</v>
      </c>
      <c r="D35" s="236"/>
      <c r="E35" s="237"/>
      <c r="F35" s="238"/>
      <c r="G35" s="239">
        <f>SUMIF(AG36:AG39,"&lt;&gt;NOR",G36:G39)</f>
        <v>0</v>
      </c>
      <c r="H35" s="233"/>
      <c r="I35" s="233">
        <f>SUM(I36:I39)</f>
        <v>0</v>
      </c>
      <c r="J35" s="233"/>
      <c r="K35" s="233">
        <f>SUM(K36:K39)</f>
        <v>0</v>
      </c>
      <c r="L35" s="233"/>
      <c r="M35" s="233">
        <f>SUM(M36:M39)</f>
        <v>0</v>
      </c>
      <c r="N35" s="232"/>
      <c r="O35" s="232">
        <f>SUM(O36:O39)</f>
        <v>0</v>
      </c>
      <c r="P35" s="232"/>
      <c r="Q35" s="232">
        <f>SUM(Q36:Q39)</f>
        <v>0</v>
      </c>
      <c r="R35" s="233"/>
      <c r="S35" s="233"/>
      <c r="T35" s="233"/>
      <c r="U35" s="233"/>
      <c r="V35" s="233">
        <f>SUM(V36:V39)</f>
        <v>0</v>
      </c>
      <c r="W35" s="233"/>
      <c r="X35" s="233"/>
      <c r="AG35" t="s">
        <v>275</v>
      </c>
    </row>
    <row r="36" spans="1:60" outlineLevel="1" x14ac:dyDescent="0.2">
      <c r="A36" s="247">
        <v>22</v>
      </c>
      <c r="B36" s="248" t="s">
        <v>1254</v>
      </c>
      <c r="C36" s="255" t="s">
        <v>1255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23</v>
      </c>
      <c r="B37" s="248" t="s">
        <v>1256</v>
      </c>
      <c r="C37" s="255" t="s">
        <v>1257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1211</v>
      </c>
      <c r="C38" s="255" t="s">
        <v>1258</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25</v>
      </c>
      <c r="B39" s="242" t="s">
        <v>1259</v>
      </c>
      <c r="C39" s="256" t="s">
        <v>1260</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G8+G16+G26+G28+G31+G33+G35</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4:C44"/>
    <mergeCell ref="A45:G4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B83F-B1FF-49F1-A03E-107A80142B9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79</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outlineLevel="1" x14ac:dyDescent="0.2">
      <c r="A9" s="247">
        <v>1</v>
      </c>
      <c r="B9" s="248" t="s">
        <v>1052</v>
      </c>
      <c r="C9" s="255" t="s">
        <v>1917</v>
      </c>
      <c r="D9" s="249" t="s">
        <v>345</v>
      </c>
      <c r="E9" s="250">
        <v>55</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1056</v>
      </c>
      <c r="C10" s="255" t="s">
        <v>1057</v>
      </c>
      <c r="D10" s="249" t="s">
        <v>345</v>
      </c>
      <c r="E10" s="250">
        <v>62</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1064</v>
      </c>
      <c r="C11" s="255" t="s">
        <v>1065</v>
      </c>
      <c r="D11" s="249" t="s">
        <v>345</v>
      </c>
      <c r="E11" s="250">
        <v>82</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1080</v>
      </c>
      <c r="C12" s="255" t="s">
        <v>1081</v>
      </c>
      <c r="D12" s="249" t="s">
        <v>386</v>
      </c>
      <c r="E12" s="250">
        <v>4</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8</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5</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7</v>
      </c>
      <c r="B15" s="248" t="s">
        <v>1117</v>
      </c>
      <c r="C15" s="255" t="s">
        <v>1118</v>
      </c>
      <c r="D15" s="249" t="s">
        <v>322</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171</v>
      </c>
      <c r="C16" s="254" t="s">
        <v>172</v>
      </c>
      <c r="D16" s="236"/>
      <c r="E16" s="237"/>
      <c r="F16" s="238"/>
      <c r="G16" s="239">
        <f>SUMIF(AG17:AG25,"&lt;&gt;NOR",G17:G25)</f>
        <v>0</v>
      </c>
      <c r="H16" s="233"/>
      <c r="I16" s="233">
        <f>SUM(I17:I25)</f>
        <v>0</v>
      </c>
      <c r="J16" s="233"/>
      <c r="K16" s="233">
        <f>SUM(K17:K25)</f>
        <v>0</v>
      </c>
      <c r="L16" s="233"/>
      <c r="M16" s="233">
        <f>SUM(M17:M25)</f>
        <v>0</v>
      </c>
      <c r="N16" s="232"/>
      <c r="O16" s="232">
        <f>SUM(O17:O25)</f>
        <v>0</v>
      </c>
      <c r="P16" s="232"/>
      <c r="Q16" s="232">
        <f>SUM(Q17:Q25)</f>
        <v>0</v>
      </c>
      <c r="R16" s="233"/>
      <c r="S16" s="233"/>
      <c r="T16" s="233"/>
      <c r="U16" s="233"/>
      <c r="V16" s="233">
        <f>SUM(V17:V25)</f>
        <v>0</v>
      </c>
      <c r="W16" s="233"/>
      <c r="X16" s="233"/>
      <c r="AG16" t="s">
        <v>275</v>
      </c>
    </row>
    <row r="17" spans="1:60" outlineLevel="1" x14ac:dyDescent="0.2">
      <c r="A17" s="247">
        <v>8</v>
      </c>
      <c r="B17" s="248" t="s">
        <v>1918</v>
      </c>
      <c r="C17" s="255" t="s">
        <v>1919</v>
      </c>
      <c r="D17" s="249" t="s">
        <v>345</v>
      </c>
      <c r="E17" s="250">
        <v>55</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1920</v>
      </c>
      <c r="C18" s="255" t="s">
        <v>1148</v>
      </c>
      <c r="D18" s="249" t="s">
        <v>345</v>
      </c>
      <c r="E18" s="250">
        <v>62</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1921</v>
      </c>
      <c r="C19" s="255" t="s">
        <v>1156</v>
      </c>
      <c r="D19" s="249" t="s">
        <v>345</v>
      </c>
      <c r="E19" s="250">
        <v>82</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1922</v>
      </c>
      <c r="C20" s="255" t="s">
        <v>1172</v>
      </c>
      <c r="D20" s="249" t="s">
        <v>1107</v>
      </c>
      <c r="E20" s="250">
        <v>4</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1923</v>
      </c>
      <c r="C21" s="255" t="s">
        <v>1180</v>
      </c>
      <c r="D21" s="249" t="s">
        <v>1104</v>
      </c>
      <c r="E21" s="250">
        <v>8</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13</v>
      </c>
      <c r="B22" s="248" t="s">
        <v>1924</v>
      </c>
      <c r="C22" s="255" t="s">
        <v>1182</v>
      </c>
      <c r="D22" s="249" t="s">
        <v>1107</v>
      </c>
      <c r="E22" s="250">
        <v>5</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1185</v>
      </c>
      <c r="C23" s="255" t="s">
        <v>1186</v>
      </c>
      <c r="D23" s="249" t="s">
        <v>386</v>
      </c>
      <c r="E23" s="250">
        <v>12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1192</v>
      </c>
      <c r="D24" s="249" t="s">
        <v>364</v>
      </c>
      <c r="E24" s="250">
        <v>4</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1926</v>
      </c>
      <c r="C25" s="255" t="s">
        <v>1927</v>
      </c>
      <c r="D25" s="249" t="s">
        <v>364</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173</v>
      </c>
      <c r="C26" s="254" t="s">
        <v>174</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17</v>
      </c>
      <c r="B27" s="248" t="s">
        <v>1209</v>
      </c>
      <c r="C27" s="255" t="s">
        <v>1210</v>
      </c>
      <c r="D27" s="249" t="s">
        <v>872</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177</v>
      </c>
      <c r="C28" s="254" t="s">
        <v>178</v>
      </c>
      <c r="D28" s="236"/>
      <c r="E28" s="237"/>
      <c r="F28" s="238"/>
      <c r="G28" s="239">
        <f>SUMIF(AG29:AG30,"&lt;&gt;NOR",G29:G30)</f>
        <v>0</v>
      </c>
      <c r="H28" s="233"/>
      <c r="I28" s="233">
        <f>SUM(I29:I30)</f>
        <v>0</v>
      </c>
      <c r="J28" s="233"/>
      <c r="K28" s="233">
        <f>SUM(K29:K30)</f>
        <v>0</v>
      </c>
      <c r="L28" s="233"/>
      <c r="M28" s="233">
        <f>SUM(M29:M30)</f>
        <v>0</v>
      </c>
      <c r="N28" s="232"/>
      <c r="O28" s="232">
        <f>SUM(O29:O30)</f>
        <v>0</v>
      </c>
      <c r="P28" s="232"/>
      <c r="Q28" s="232">
        <f>SUM(Q29:Q30)</f>
        <v>0</v>
      </c>
      <c r="R28" s="233"/>
      <c r="S28" s="233"/>
      <c r="T28" s="233"/>
      <c r="U28" s="233"/>
      <c r="V28" s="233">
        <f>SUM(V29:V30)</f>
        <v>0</v>
      </c>
      <c r="W28" s="233"/>
      <c r="X28" s="233"/>
      <c r="AG28" t="s">
        <v>275</v>
      </c>
    </row>
    <row r="29" spans="1:60" outlineLevel="1" x14ac:dyDescent="0.2">
      <c r="A29" s="247">
        <v>18</v>
      </c>
      <c r="B29" s="248" t="s">
        <v>1223</v>
      </c>
      <c r="C29" s="255" t="s">
        <v>1224</v>
      </c>
      <c r="D29" s="249" t="s">
        <v>872</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19</v>
      </c>
      <c r="B30" s="248" t="s">
        <v>1225</v>
      </c>
      <c r="C30" s="255" t="s">
        <v>1226</v>
      </c>
      <c r="D30" s="249" t="s">
        <v>872</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169</v>
      </c>
      <c r="C31" s="254" t="s">
        <v>170</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20</v>
      </c>
      <c r="B32" s="248" t="s">
        <v>1231</v>
      </c>
      <c r="C32" s="255" t="s">
        <v>1232</v>
      </c>
      <c r="D32" s="249" t="s">
        <v>1233</v>
      </c>
      <c r="E32" s="250">
        <v>121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388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179</v>
      </c>
      <c r="C33" s="254" t="s">
        <v>180</v>
      </c>
      <c r="D33" s="236"/>
      <c r="E33" s="237"/>
      <c r="F33" s="238"/>
      <c r="G33" s="239">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3"/>
      <c r="U33" s="233"/>
      <c r="V33" s="233">
        <f>SUM(V34:V34)</f>
        <v>0</v>
      </c>
      <c r="W33" s="233"/>
      <c r="X33" s="233"/>
      <c r="AG33" t="s">
        <v>275</v>
      </c>
    </row>
    <row r="34" spans="1:60" outlineLevel="1" x14ac:dyDescent="0.2">
      <c r="A34" s="247">
        <v>21</v>
      </c>
      <c r="B34" s="248" t="s">
        <v>1238</v>
      </c>
      <c r="C34" s="255" t="s">
        <v>1239</v>
      </c>
      <c r="D34" s="249" t="s">
        <v>872</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183</v>
      </c>
      <c r="C35" s="254" t="s">
        <v>184</v>
      </c>
      <c r="D35" s="236"/>
      <c r="E35" s="237"/>
      <c r="F35" s="238"/>
      <c r="G35" s="239">
        <f>SUMIF(AG36:AG39,"&lt;&gt;NOR",G36:G39)</f>
        <v>0</v>
      </c>
      <c r="H35" s="233"/>
      <c r="I35" s="233">
        <f>SUM(I36:I39)</f>
        <v>0</v>
      </c>
      <c r="J35" s="233"/>
      <c r="K35" s="233">
        <f>SUM(K36:K39)</f>
        <v>0</v>
      </c>
      <c r="L35" s="233"/>
      <c r="M35" s="233">
        <f>SUM(M36:M39)</f>
        <v>0</v>
      </c>
      <c r="N35" s="232"/>
      <c r="O35" s="232">
        <f>SUM(O36:O39)</f>
        <v>0</v>
      </c>
      <c r="P35" s="232"/>
      <c r="Q35" s="232">
        <f>SUM(Q36:Q39)</f>
        <v>0</v>
      </c>
      <c r="R35" s="233"/>
      <c r="S35" s="233"/>
      <c r="T35" s="233"/>
      <c r="U35" s="233"/>
      <c r="V35" s="233">
        <f>SUM(V36:V39)</f>
        <v>0</v>
      </c>
      <c r="W35" s="233"/>
      <c r="X35" s="233"/>
      <c r="AG35" t="s">
        <v>275</v>
      </c>
    </row>
    <row r="36" spans="1:60" outlineLevel="1" x14ac:dyDescent="0.2">
      <c r="A36" s="247">
        <v>22</v>
      </c>
      <c r="B36" s="248" t="s">
        <v>1254</v>
      </c>
      <c r="C36" s="255" t="s">
        <v>1255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23</v>
      </c>
      <c r="B37" s="248" t="s">
        <v>1256</v>
      </c>
      <c r="C37" s="255" t="s">
        <v>1257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1211</v>
      </c>
      <c r="C38" s="255" t="s">
        <v>1258</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25</v>
      </c>
      <c r="B39" s="242" t="s">
        <v>1259</v>
      </c>
      <c r="C39" s="256" t="s">
        <v>1260</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G8+G16+G26+G28+G31+G33+G35</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4:C44"/>
    <mergeCell ref="A45:G4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96397-F84F-4843-9B6F-9D0E3AF34AD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77</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outlineLevel="1" x14ac:dyDescent="0.2">
      <c r="A9" s="247">
        <v>1</v>
      </c>
      <c r="B9" s="248" t="s">
        <v>1052</v>
      </c>
      <c r="C9" s="255" t="s">
        <v>1917</v>
      </c>
      <c r="D9" s="249" t="s">
        <v>345</v>
      </c>
      <c r="E9" s="250">
        <v>54</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1056</v>
      </c>
      <c r="C10" s="255" t="s">
        <v>1057</v>
      </c>
      <c r="D10" s="249" t="s">
        <v>345</v>
      </c>
      <c r="E10" s="250">
        <v>61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1064</v>
      </c>
      <c r="C11" s="255" t="s">
        <v>1065</v>
      </c>
      <c r="D11" s="249" t="s">
        <v>345</v>
      </c>
      <c r="E11" s="250">
        <v>75</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1080</v>
      </c>
      <c r="C12" s="255" t="s">
        <v>1081</v>
      </c>
      <c r="D12" s="249" t="s">
        <v>386</v>
      </c>
      <c r="E12" s="250">
        <v>4</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8</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5</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7</v>
      </c>
      <c r="B15" s="248" t="s">
        <v>1117</v>
      </c>
      <c r="C15" s="255" t="s">
        <v>1118</v>
      </c>
      <c r="D15" s="249" t="s">
        <v>322</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171</v>
      </c>
      <c r="C16" s="254" t="s">
        <v>172</v>
      </c>
      <c r="D16" s="236"/>
      <c r="E16" s="237"/>
      <c r="F16" s="238"/>
      <c r="G16" s="239">
        <f>SUMIF(AG17:AG25,"&lt;&gt;NOR",G17:G25)</f>
        <v>0</v>
      </c>
      <c r="H16" s="233"/>
      <c r="I16" s="233">
        <f>SUM(I17:I25)</f>
        <v>0</v>
      </c>
      <c r="J16" s="233"/>
      <c r="K16" s="233">
        <f>SUM(K17:K25)</f>
        <v>0</v>
      </c>
      <c r="L16" s="233"/>
      <c r="M16" s="233">
        <f>SUM(M17:M25)</f>
        <v>0</v>
      </c>
      <c r="N16" s="232"/>
      <c r="O16" s="232">
        <f>SUM(O17:O25)</f>
        <v>0</v>
      </c>
      <c r="P16" s="232"/>
      <c r="Q16" s="232">
        <f>SUM(Q17:Q25)</f>
        <v>0</v>
      </c>
      <c r="R16" s="233"/>
      <c r="S16" s="233"/>
      <c r="T16" s="233"/>
      <c r="U16" s="233"/>
      <c r="V16" s="233">
        <f>SUM(V17:V25)</f>
        <v>0</v>
      </c>
      <c r="W16" s="233"/>
      <c r="X16" s="233"/>
      <c r="AG16" t="s">
        <v>275</v>
      </c>
    </row>
    <row r="17" spans="1:60" outlineLevel="1" x14ac:dyDescent="0.2">
      <c r="A17" s="247">
        <v>8</v>
      </c>
      <c r="B17" s="248" t="s">
        <v>1918</v>
      </c>
      <c r="C17" s="255" t="s">
        <v>1919</v>
      </c>
      <c r="D17" s="249" t="s">
        <v>345</v>
      </c>
      <c r="E17" s="250">
        <v>54</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1920</v>
      </c>
      <c r="C18" s="255" t="s">
        <v>1148</v>
      </c>
      <c r="D18" s="249" t="s">
        <v>345</v>
      </c>
      <c r="E18" s="250">
        <v>61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1921</v>
      </c>
      <c r="C19" s="255" t="s">
        <v>1156</v>
      </c>
      <c r="D19" s="249" t="s">
        <v>345</v>
      </c>
      <c r="E19" s="250">
        <v>75</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1922</v>
      </c>
      <c r="C20" s="255" t="s">
        <v>1172</v>
      </c>
      <c r="D20" s="249" t="s">
        <v>1107</v>
      </c>
      <c r="E20" s="250">
        <v>4</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1923</v>
      </c>
      <c r="C21" s="255" t="s">
        <v>1180</v>
      </c>
      <c r="D21" s="249" t="s">
        <v>1104</v>
      </c>
      <c r="E21" s="250">
        <v>8</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13</v>
      </c>
      <c r="B22" s="248" t="s">
        <v>1924</v>
      </c>
      <c r="C22" s="255" t="s">
        <v>1182</v>
      </c>
      <c r="D22" s="249" t="s">
        <v>1107</v>
      </c>
      <c r="E22" s="250">
        <v>5</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1185</v>
      </c>
      <c r="C23" s="255" t="s">
        <v>1186</v>
      </c>
      <c r="D23" s="249" t="s">
        <v>386</v>
      </c>
      <c r="E23" s="250">
        <v>12</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1192</v>
      </c>
      <c r="D24" s="249" t="s">
        <v>364</v>
      </c>
      <c r="E24" s="250">
        <v>4</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1926</v>
      </c>
      <c r="C25" s="255" t="s">
        <v>1927</v>
      </c>
      <c r="D25" s="249" t="s">
        <v>364</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173</v>
      </c>
      <c r="C26" s="254" t="s">
        <v>174</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17</v>
      </c>
      <c r="B27" s="248" t="s">
        <v>1209</v>
      </c>
      <c r="C27" s="255" t="s">
        <v>1210</v>
      </c>
      <c r="D27" s="249" t="s">
        <v>872</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177</v>
      </c>
      <c r="C28" s="254" t="s">
        <v>178</v>
      </c>
      <c r="D28" s="236"/>
      <c r="E28" s="237"/>
      <c r="F28" s="238"/>
      <c r="G28" s="239">
        <f>SUMIF(AG29:AG30,"&lt;&gt;NOR",G29:G30)</f>
        <v>0</v>
      </c>
      <c r="H28" s="233"/>
      <c r="I28" s="233">
        <f>SUM(I29:I30)</f>
        <v>0</v>
      </c>
      <c r="J28" s="233"/>
      <c r="K28" s="233">
        <f>SUM(K29:K30)</f>
        <v>0</v>
      </c>
      <c r="L28" s="233"/>
      <c r="M28" s="233">
        <f>SUM(M29:M30)</f>
        <v>0</v>
      </c>
      <c r="N28" s="232"/>
      <c r="O28" s="232">
        <f>SUM(O29:O30)</f>
        <v>0</v>
      </c>
      <c r="P28" s="232"/>
      <c r="Q28" s="232">
        <f>SUM(Q29:Q30)</f>
        <v>0</v>
      </c>
      <c r="R28" s="233"/>
      <c r="S28" s="233"/>
      <c r="T28" s="233"/>
      <c r="U28" s="233"/>
      <c r="V28" s="233">
        <f>SUM(V29:V30)</f>
        <v>0</v>
      </c>
      <c r="W28" s="233"/>
      <c r="X28" s="233"/>
      <c r="AG28" t="s">
        <v>275</v>
      </c>
    </row>
    <row r="29" spans="1:60" outlineLevel="1" x14ac:dyDescent="0.2">
      <c r="A29" s="247">
        <v>18</v>
      </c>
      <c r="B29" s="248" t="s">
        <v>1223</v>
      </c>
      <c r="C29" s="255" t="s">
        <v>1224</v>
      </c>
      <c r="D29" s="249" t="s">
        <v>872</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19</v>
      </c>
      <c r="B30" s="248" t="s">
        <v>1225</v>
      </c>
      <c r="C30" s="255" t="s">
        <v>1226</v>
      </c>
      <c r="D30" s="249" t="s">
        <v>872</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169</v>
      </c>
      <c r="C31" s="254" t="s">
        <v>170</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20</v>
      </c>
      <c r="B32" s="248" t="s">
        <v>1231</v>
      </c>
      <c r="C32" s="255" t="s">
        <v>1232</v>
      </c>
      <c r="D32" s="249" t="s">
        <v>1233</v>
      </c>
      <c r="E32" s="250">
        <v>121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388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179</v>
      </c>
      <c r="C33" s="254" t="s">
        <v>180</v>
      </c>
      <c r="D33" s="236"/>
      <c r="E33" s="237"/>
      <c r="F33" s="238"/>
      <c r="G33" s="239">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3"/>
      <c r="U33" s="233"/>
      <c r="V33" s="233">
        <f>SUM(V34:V34)</f>
        <v>0</v>
      </c>
      <c r="W33" s="233"/>
      <c r="X33" s="233"/>
      <c r="AG33" t="s">
        <v>275</v>
      </c>
    </row>
    <row r="34" spans="1:60" outlineLevel="1" x14ac:dyDescent="0.2">
      <c r="A34" s="247">
        <v>21</v>
      </c>
      <c r="B34" s="248" t="s">
        <v>1238</v>
      </c>
      <c r="C34" s="255" t="s">
        <v>1239</v>
      </c>
      <c r="D34" s="249" t="s">
        <v>872</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183</v>
      </c>
      <c r="C35" s="254" t="s">
        <v>184</v>
      </c>
      <c r="D35" s="236"/>
      <c r="E35" s="237"/>
      <c r="F35" s="238"/>
      <c r="G35" s="239">
        <f>SUMIF(AG36:AG39,"&lt;&gt;NOR",G36:G39)</f>
        <v>0</v>
      </c>
      <c r="H35" s="233"/>
      <c r="I35" s="233">
        <f>SUM(I36:I39)</f>
        <v>0</v>
      </c>
      <c r="J35" s="233"/>
      <c r="K35" s="233">
        <f>SUM(K36:K39)</f>
        <v>0</v>
      </c>
      <c r="L35" s="233"/>
      <c r="M35" s="233">
        <f>SUM(M36:M39)</f>
        <v>0</v>
      </c>
      <c r="N35" s="232"/>
      <c r="O35" s="232">
        <f>SUM(O36:O39)</f>
        <v>0</v>
      </c>
      <c r="P35" s="232"/>
      <c r="Q35" s="232">
        <f>SUM(Q36:Q39)</f>
        <v>0</v>
      </c>
      <c r="R35" s="233"/>
      <c r="S35" s="233"/>
      <c r="T35" s="233"/>
      <c r="U35" s="233"/>
      <c r="V35" s="233">
        <f>SUM(V36:V39)</f>
        <v>0</v>
      </c>
      <c r="W35" s="233"/>
      <c r="X35" s="233"/>
      <c r="AG35" t="s">
        <v>275</v>
      </c>
    </row>
    <row r="36" spans="1:60" outlineLevel="1" x14ac:dyDescent="0.2">
      <c r="A36" s="247">
        <v>22</v>
      </c>
      <c r="B36" s="248" t="s">
        <v>1254</v>
      </c>
      <c r="C36" s="255" t="s">
        <v>1255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23</v>
      </c>
      <c r="B37" s="248" t="s">
        <v>1256</v>
      </c>
      <c r="C37" s="255" t="s">
        <v>1257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1211</v>
      </c>
      <c r="C38" s="255" t="s">
        <v>1258</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25</v>
      </c>
      <c r="B39" s="242" t="s">
        <v>1259</v>
      </c>
      <c r="C39" s="256" t="s">
        <v>1260</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G8+G16+G26+G28+G31+G33+G35</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4:C44"/>
    <mergeCell ref="A45:G4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5572-0422-48C8-B128-B2DA1B86968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84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139</v>
      </c>
      <c r="C8" s="254" t="s">
        <v>140</v>
      </c>
      <c r="D8" s="236"/>
      <c r="E8" s="237"/>
      <c r="F8" s="238"/>
      <c r="G8" s="239">
        <f>SUMIF(AG9:AG14,"&lt;&gt;NOR",G9:G14)</f>
        <v>0</v>
      </c>
      <c r="H8" s="233"/>
      <c r="I8" s="233">
        <f>SUM(I9:I14)</f>
        <v>0</v>
      </c>
      <c r="J8" s="233"/>
      <c r="K8" s="233">
        <f>SUM(K9:K14)</f>
        <v>0</v>
      </c>
      <c r="L8" s="233"/>
      <c r="M8" s="233">
        <f>SUM(M9:M14)</f>
        <v>0</v>
      </c>
      <c r="N8" s="232"/>
      <c r="O8" s="232">
        <f>SUM(O9:O14)</f>
        <v>0</v>
      </c>
      <c r="P8" s="232"/>
      <c r="Q8" s="232">
        <f>SUM(Q9:Q14)</f>
        <v>0</v>
      </c>
      <c r="R8" s="233"/>
      <c r="S8" s="233"/>
      <c r="T8" s="233"/>
      <c r="U8" s="233"/>
      <c r="V8" s="233">
        <f>SUM(V9:V14)</f>
        <v>0</v>
      </c>
      <c r="W8" s="233"/>
      <c r="X8" s="233"/>
      <c r="AG8" t="s">
        <v>275</v>
      </c>
    </row>
    <row r="9" spans="1:60" ht="33.75" outlineLevel="1" x14ac:dyDescent="0.2">
      <c r="A9" s="247">
        <v>1</v>
      </c>
      <c r="B9" s="248" t="s">
        <v>1005</v>
      </c>
      <c r="C9" s="255" t="s">
        <v>1928</v>
      </c>
      <c r="D9" s="249" t="s">
        <v>1007</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7">
        <v>2</v>
      </c>
      <c r="B10" s="248" t="s">
        <v>1929</v>
      </c>
      <c r="C10" s="255" t="s">
        <v>1009</v>
      </c>
      <c r="D10" s="249" t="s">
        <v>386</v>
      </c>
      <c r="E10" s="250">
        <v>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47">
        <v>3</v>
      </c>
      <c r="B11" s="248" t="s">
        <v>1010</v>
      </c>
      <c r="C11" s="255" t="s">
        <v>1011</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1012</v>
      </c>
      <c r="C12" s="255" t="s">
        <v>1013</v>
      </c>
      <c r="D12" s="249" t="s">
        <v>386</v>
      </c>
      <c r="E12" s="250">
        <v>2</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7">
        <v>5</v>
      </c>
      <c r="B13" s="248" t="s">
        <v>1930</v>
      </c>
      <c r="C13" s="255" t="s">
        <v>1044</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1014</v>
      </c>
      <c r="C14" s="255" t="s">
        <v>1015</v>
      </c>
      <c r="D14" s="249" t="s">
        <v>386</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34" t="s">
        <v>274</v>
      </c>
      <c r="B15" s="235" t="s">
        <v>141</v>
      </c>
      <c r="C15" s="254" t="s">
        <v>142</v>
      </c>
      <c r="D15" s="236"/>
      <c r="E15" s="237"/>
      <c r="F15" s="238"/>
      <c r="G15" s="239">
        <f>SUMIF(AG16:AG21,"&lt;&gt;NOR",G16:G21)</f>
        <v>0</v>
      </c>
      <c r="H15" s="233"/>
      <c r="I15" s="233">
        <f>SUM(I16:I21)</f>
        <v>0</v>
      </c>
      <c r="J15" s="233"/>
      <c r="K15" s="233">
        <f>SUM(K16:K21)</f>
        <v>0</v>
      </c>
      <c r="L15" s="233"/>
      <c r="M15" s="233">
        <f>SUM(M16:M21)</f>
        <v>0</v>
      </c>
      <c r="N15" s="232"/>
      <c r="O15" s="232">
        <f>SUM(O16:O21)</f>
        <v>0</v>
      </c>
      <c r="P15" s="232"/>
      <c r="Q15" s="232">
        <f>SUM(Q16:Q21)</f>
        <v>0</v>
      </c>
      <c r="R15" s="233"/>
      <c r="S15" s="233"/>
      <c r="T15" s="233"/>
      <c r="U15" s="233"/>
      <c r="V15" s="233">
        <f>SUM(V16:V21)</f>
        <v>0</v>
      </c>
      <c r="W15" s="233"/>
      <c r="X15" s="233"/>
      <c r="AG15" t="s">
        <v>275</v>
      </c>
    </row>
    <row r="16" spans="1:60" ht="22.5" outlineLevel="1" x14ac:dyDescent="0.2">
      <c r="A16" s="247">
        <v>7</v>
      </c>
      <c r="B16" s="248" t="s">
        <v>1020</v>
      </c>
      <c r="C16" s="255" t="s">
        <v>1021</v>
      </c>
      <c r="D16" s="249" t="s">
        <v>386</v>
      </c>
      <c r="E16" s="250">
        <v>6</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388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8</v>
      </c>
      <c r="B17" s="248" t="s">
        <v>1022</v>
      </c>
      <c r="C17" s="255" t="s">
        <v>1023</v>
      </c>
      <c r="D17" s="249" t="s">
        <v>386</v>
      </c>
      <c r="E17" s="250">
        <v>2</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1024</v>
      </c>
      <c r="C18" s="255" t="s">
        <v>1025</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1026</v>
      </c>
      <c r="C19" s="255" t="s">
        <v>1027</v>
      </c>
      <c r="D19" s="249" t="s">
        <v>386</v>
      </c>
      <c r="E19" s="250">
        <v>2</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1028</v>
      </c>
      <c r="C20" s="255" t="s">
        <v>1029</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47">
        <v>12</v>
      </c>
      <c r="B21" s="248" t="s">
        <v>1032</v>
      </c>
      <c r="C21" s="255" t="s">
        <v>1033</v>
      </c>
      <c r="D21" s="249" t="s">
        <v>386</v>
      </c>
      <c r="E21" s="250">
        <v>1</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388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34" t="s">
        <v>274</v>
      </c>
      <c r="B22" s="235" t="s">
        <v>145</v>
      </c>
      <c r="C22" s="254" t="s">
        <v>146</v>
      </c>
      <c r="D22" s="236"/>
      <c r="E22" s="237"/>
      <c r="F22" s="238"/>
      <c r="G22" s="239">
        <f>SUMIF(AG23:AG24,"&lt;&gt;NOR",G23:G24)</f>
        <v>0</v>
      </c>
      <c r="H22" s="233"/>
      <c r="I22" s="233">
        <f>SUM(I23:I24)</f>
        <v>0</v>
      </c>
      <c r="J22" s="233"/>
      <c r="K22" s="233">
        <f>SUM(K23:K24)</f>
        <v>0</v>
      </c>
      <c r="L22" s="233"/>
      <c r="M22" s="233">
        <f>SUM(M23:M24)</f>
        <v>0</v>
      </c>
      <c r="N22" s="232"/>
      <c r="O22" s="232">
        <f>SUM(O23:O24)</f>
        <v>0</v>
      </c>
      <c r="P22" s="232"/>
      <c r="Q22" s="232">
        <f>SUM(Q23:Q24)</f>
        <v>0</v>
      </c>
      <c r="R22" s="233"/>
      <c r="S22" s="233"/>
      <c r="T22" s="233"/>
      <c r="U22" s="233"/>
      <c r="V22" s="233">
        <f>SUM(V23:V24)</f>
        <v>0</v>
      </c>
      <c r="W22" s="233"/>
      <c r="X22" s="233"/>
      <c r="AG22" t="s">
        <v>275</v>
      </c>
    </row>
    <row r="23" spans="1:60" ht="56.25" outlineLevel="1" x14ac:dyDescent="0.2">
      <c r="A23" s="241">
        <v>13</v>
      </c>
      <c r="B23" s="242" t="s">
        <v>1931</v>
      </c>
      <c r="C23" s="256" t="s">
        <v>1932</v>
      </c>
      <c r="D23" s="243" t="s">
        <v>386</v>
      </c>
      <c r="E23" s="244">
        <v>1</v>
      </c>
      <c r="F23" s="245"/>
      <c r="G23" s="246">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388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67.5" outlineLevel="1" x14ac:dyDescent="0.2">
      <c r="A24" s="227"/>
      <c r="B24" s="228"/>
      <c r="C24" s="257" t="s">
        <v>1933</v>
      </c>
      <c r="D24" s="253"/>
      <c r="E24" s="253"/>
      <c r="F24" s="253"/>
      <c r="G24" s="253"/>
      <c r="H24" s="230"/>
      <c r="I24" s="230"/>
      <c r="J24" s="230"/>
      <c r="K24" s="230"/>
      <c r="L24" s="230"/>
      <c r="M24" s="230"/>
      <c r="N24" s="229"/>
      <c r="O24" s="229"/>
      <c r="P24" s="229"/>
      <c r="Q24" s="229"/>
      <c r="R24" s="230"/>
      <c r="S24" s="230"/>
      <c r="T24" s="230"/>
      <c r="U24" s="230"/>
      <c r="V24" s="230"/>
      <c r="W24" s="230"/>
      <c r="X24" s="230"/>
      <c r="Y24" s="210"/>
      <c r="Z24" s="210"/>
      <c r="AA24" s="210"/>
      <c r="AB24" s="210"/>
      <c r="AC24" s="210"/>
      <c r="AD24" s="210"/>
      <c r="AE24" s="210"/>
      <c r="AF24" s="210"/>
      <c r="AG24" s="210" t="s">
        <v>294</v>
      </c>
      <c r="AH24" s="210"/>
      <c r="AI24" s="210"/>
      <c r="AJ24" s="210"/>
      <c r="AK24" s="210"/>
      <c r="AL24" s="210"/>
      <c r="AM24" s="210"/>
      <c r="AN24" s="210"/>
      <c r="AO24" s="210"/>
      <c r="AP24" s="210"/>
      <c r="AQ24" s="210"/>
      <c r="AR24" s="210"/>
      <c r="AS24" s="210"/>
      <c r="AT24" s="210"/>
      <c r="AU24" s="210"/>
      <c r="AV24" s="210"/>
      <c r="AW24" s="210"/>
      <c r="AX24" s="210"/>
      <c r="AY24" s="210"/>
      <c r="AZ24" s="210"/>
      <c r="BA24" s="267" t="str">
        <f>C24</f>
        <v>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10mm, přístroje se zkratovou odolností 10kA, vývody kabelů nahoru, přívod vrchem zhora, atd., zhotové dle ČSN EN 61 439</v>
      </c>
      <c r="BB24" s="210"/>
      <c r="BC24" s="210"/>
      <c r="BD24" s="210"/>
      <c r="BE24" s="210"/>
      <c r="BF24" s="210"/>
      <c r="BG24" s="210"/>
      <c r="BH24" s="210"/>
    </row>
    <row r="25" spans="1:60" x14ac:dyDescent="0.2">
      <c r="A25" s="234" t="s">
        <v>274</v>
      </c>
      <c r="B25" s="235" t="s">
        <v>147</v>
      </c>
      <c r="C25" s="254" t="s">
        <v>148</v>
      </c>
      <c r="D25" s="236"/>
      <c r="E25" s="237"/>
      <c r="F25" s="238"/>
      <c r="G25" s="239">
        <f>SUMIF(AG26:AG51,"&lt;&gt;NOR",G26:G51)</f>
        <v>0</v>
      </c>
      <c r="H25" s="233"/>
      <c r="I25" s="233">
        <f>SUM(I26:I51)</f>
        <v>0</v>
      </c>
      <c r="J25" s="233"/>
      <c r="K25" s="233">
        <f>SUM(K26:K51)</f>
        <v>0</v>
      </c>
      <c r="L25" s="233"/>
      <c r="M25" s="233">
        <f>SUM(M26:M51)</f>
        <v>0</v>
      </c>
      <c r="N25" s="232"/>
      <c r="O25" s="232">
        <f>SUM(O26:O51)</f>
        <v>0</v>
      </c>
      <c r="P25" s="232"/>
      <c r="Q25" s="232">
        <f>SUM(Q26:Q51)</f>
        <v>0</v>
      </c>
      <c r="R25" s="233"/>
      <c r="S25" s="233"/>
      <c r="T25" s="233"/>
      <c r="U25" s="233"/>
      <c r="V25" s="233">
        <f>SUM(V26:V51)</f>
        <v>0</v>
      </c>
      <c r="W25" s="233"/>
      <c r="X25" s="233"/>
      <c r="AG25" t="s">
        <v>275</v>
      </c>
    </row>
    <row r="26" spans="1:60" outlineLevel="1" x14ac:dyDescent="0.2">
      <c r="A26" s="247">
        <v>14</v>
      </c>
      <c r="B26" s="248" t="s">
        <v>1052</v>
      </c>
      <c r="C26" s="255" t="s">
        <v>1917</v>
      </c>
      <c r="D26" s="249" t="s">
        <v>345</v>
      </c>
      <c r="E26" s="250">
        <v>36</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388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15</v>
      </c>
      <c r="B27" s="248" t="s">
        <v>1925</v>
      </c>
      <c r="C27" s="255" t="s">
        <v>1934</v>
      </c>
      <c r="D27" s="249" t="s">
        <v>345</v>
      </c>
      <c r="E27" s="250">
        <v>12</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16</v>
      </c>
      <c r="B28" s="248" t="s">
        <v>1056</v>
      </c>
      <c r="C28" s="255" t="s">
        <v>1057</v>
      </c>
      <c r="D28" s="249" t="s">
        <v>345</v>
      </c>
      <c r="E28" s="250">
        <v>36</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388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17</v>
      </c>
      <c r="B29" s="248" t="s">
        <v>1058</v>
      </c>
      <c r="C29" s="255" t="s">
        <v>1059</v>
      </c>
      <c r="D29" s="249" t="s">
        <v>345</v>
      </c>
      <c r="E29" s="250">
        <v>16</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388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18</v>
      </c>
      <c r="B30" s="248" t="s">
        <v>1060</v>
      </c>
      <c r="C30" s="255" t="s">
        <v>1935</v>
      </c>
      <c r="D30" s="249" t="s">
        <v>345</v>
      </c>
      <c r="E30" s="250">
        <v>10</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387</v>
      </c>
      <c r="Y30" s="210"/>
      <c r="Z30" s="210"/>
      <c r="AA30" s="210"/>
      <c r="AB30" s="210"/>
      <c r="AC30" s="210"/>
      <c r="AD30" s="210"/>
      <c r="AE30" s="210"/>
      <c r="AF30" s="210"/>
      <c r="AG30" s="210" t="s">
        <v>388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19</v>
      </c>
      <c r="B31" s="248" t="s">
        <v>1064</v>
      </c>
      <c r="C31" s="255" t="s">
        <v>1065</v>
      </c>
      <c r="D31" s="249" t="s">
        <v>345</v>
      </c>
      <c r="E31" s="250">
        <v>202</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387</v>
      </c>
      <c r="Y31" s="210"/>
      <c r="Z31" s="210"/>
      <c r="AA31" s="210"/>
      <c r="AB31" s="210"/>
      <c r="AC31" s="210"/>
      <c r="AD31" s="210"/>
      <c r="AE31" s="210"/>
      <c r="AF31" s="210"/>
      <c r="AG31" s="210" t="s">
        <v>388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20</v>
      </c>
      <c r="B32" s="248" t="s">
        <v>1045</v>
      </c>
      <c r="C32" s="255" t="s">
        <v>1067</v>
      </c>
      <c r="D32" s="249" t="s">
        <v>345</v>
      </c>
      <c r="E32" s="250">
        <v>11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21</v>
      </c>
      <c r="B33" s="248" t="s">
        <v>1936</v>
      </c>
      <c r="C33" s="255" t="s">
        <v>1069</v>
      </c>
      <c r="D33" s="249" t="s">
        <v>345</v>
      </c>
      <c r="E33" s="250">
        <v>11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282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22</v>
      </c>
      <c r="B34" s="248" t="s">
        <v>1937</v>
      </c>
      <c r="C34" s="255" t="s">
        <v>1071</v>
      </c>
      <c r="D34" s="249" t="s">
        <v>345</v>
      </c>
      <c r="E34" s="250">
        <v>41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23</v>
      </c>
      <c r="B35" s="248" t="s">
        <v>1072</v>
      </c>
      <c r="C35" s="255" t="s">
        <v>1073</v>
      </c>
      <c r="D35" s="249" t="s">
        <v>345</v>
      </c>
      <c r="E35" s="250">
        <v>261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387</v>
      </c>
      <c r="Y35" s="210"/>
      <c r="Z35" s="210"/>
      <c r="AA35" s="210"/>
      <c r="AB35" s="210"/>
      <c r="AC35" s="210"/>
      <c r="AD35" s="210"/>
      <c r="AE35" s="210"/>
      <c r="AF35" s="210"/>
      <c r="AG35" s="210" t="s">
        <v>388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24</v>
      </c>
      <c r="B36" s="248" t="s">
        <v>1074</v>
      </c>
      <c r="C36" s="255" t="s">
        <v>1075</v>
      </c>
      <c r="D36" s="249" t="s">
        <v>345</v>
      </c>
      <c r="E36" s="250">
        <v>212</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25</v>
      </c>
      <c r="B37" s="248" t="s">
        <v>1938</v>
      </c>
      <c r="C37" s="255" t="s">
        <v>1077</v>
      </c>
      <c r="D37" s="249" t="s">
        <v>345</v>
      </c>
      <c r="E37" s="250">
        <v>12</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282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26</v>
      </c>
      <c r="B38" s="248" t="s">
        <v>1939</v>
      </c>
      <c r="C38" s="255" t="s">
        <v>1940</v>
      </c>
      <c r="D38" s="249" t="s">
        <v>345</v>
      </c>
      <c r="E38" s="250">
        <v>12</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282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27</v>
      </c>
      <c r="B39" s="248" t="s">
        <v>1078</v>
      </c>
      <c r="C39" s="255" t="s">
        <v>1079</v>
      </c>
      <c r="D39" s="249" t="s">
        <v>345</v>
      </c>
      <c r="E39" s="250">
        <v>152</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28</v>
      </c>
      <c r="B40" s="248" t="s">
        <v>1080</v>
      </c>
      <c r="C40" s="255" t="s">
        <v>1081</v>
      </c>
      <c r="D40" s="249" t="s">
        <v>386</v>
      </c>
      <c r="E40" s="250">
        <v>10</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388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29</v>
      </c>
      <c r="B41" s="248" t="s">
        <v>1082</v>
      </c>
      <c r="C41" s="255" t="s">
        <v>1083</v>
      </c>
      <c r="D41" s="249" t="s">
        <v>345</v>
      </c>
      <c r="E41" s="250">
        <v>27</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388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30</v>
      </c>
      <c r="B42" s="248" t="s">
        <v>1084</v>
      </c>
      <c r="C42" s="255" t="s">
        <v>1085</v>
      </c>
      <c r="D42" s="249" t="s">
        <v>345</v>
      </c>
      <c r="E42" s="250">
        <v>16</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388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31</v>
      </c>
      <c r="B43" s="248" t="s">
        <v>1088</v>
      </c>
      <c r="C43" s="255" t="s">
        <v>1089</v>
      </c>
      <c r="D43" s="249" t="s">
        <v>345</v>
      </c>
      <c r="E43" s="250">
        <v>27</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388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32</v>
      </c>
      <c r="B44" s="248" t="s">
        <v>1090</v>
      </c>
      <c r="C44" s="255" t="s">
        <v>1091</v>
      </c>
      <c r="D44" s="249" t="s">
        <v>345</v>
      </c>
      <c r="E44" s="250">
        <v>16</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387</v>
      </c>
      <c r="Y44" s="210"/>
      <c r="Z44" s="210"/>
      <c r="AA44" s="210"/>
      <c r="AB44" s="210"/>
      <c r="AC44" s="210"/>
      <c r="AD44" s="210"/>
      <c r="AE44" s="210"/>
      <c r="AF44" s="210"/>
      <c r="AG44" s="210" t="s">
        <v>388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33</v>
      </c>
      <c r="B45" s="248" t="s">
        <v>1094</v>
      </c>
      <c r="C45" s="255" t="s">
        <v>1095</v>
      </c>
      <c r="D45" s="249" t="s">
        <v>345</v>
      </c>
      <c r="E45" s="250">
        <v>27</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387</v>
      </c>
      <c r="Y45" s="210"/>
      <c r="Z45" s="210"/>
      <c r="AA45" s="210"/>
      <c r="AB45" s="210"/>
      <c r="AC45" s="210"/>
      <c r="AD45" s="210"/>
      <c r="AE45" s="210"/>
      <c r="AF45" s="210"/>
      <c r="AG45" s="210" t="s">
        <v>388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34</v>
      </c>
      <c r="B46" s="248" t="s">
        <v>1096</v>
      </c>
      <c r="C46" s="255" t="s">
        <v>1097</v>
      </c>
      <c r="D46" s="249" t="s">
        <v>345</v>
      </c>
      <c r="E46" s="250">
        <v>16</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387</v>
      </c>
      <c r="Y46" s="210"/>
      <c r="Z46" s="210"/>
      <c r="AA46" s="210"/>
      <c r="AB46" s="210"/>
      <c r="AC46" s="210"/>
      <c r="AD46" s="210"/>
      <c r="AE46" s="210"/>
      <c r="AF46" s="210"/>
      <c r="AG46" s="210" t="s">
        <v>388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35</v>
      </c>
      <c r="B47" s="248" t="s">
        <v>1100</v>
      </c>
      <c r="C47" s="255" t="s">
        <v>1101</v>
      </c>
      <c r="D47" s="249" t="s">
        <v>345</v>
      </c>
      <c r="E47" s="250">
        <v>10</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387</v>
      </c>
      <c r="Y47" s="210"/>
      <c r="Z47" s="210"/>
      <c r="AA47" s="210"/>
      <c r="AB47" s="210"/>
      <c r="AC47" s="210"/>
      <c r="AD47" s="210"/>
      <c r="AE47" s="210"/>
      <c r="AF47" s="210"/>
      <c r="AG47" s="210" t="s">
        <v>388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36</v>
      </c>
      <c r="B48" s="248" t="s">
        <v>1102</v>
      </c>
      <c r="C48" s="255" t="s">
        <v>1103</v>
      </c>
      <c r="D48" s="249" t="s">
        <v>1104</v>
      </c>
      <c r="E48" s="250">
        <v>52</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388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37</v>
      </c>
      <c r="B49" s="248" t="s">
        <v>1105</v>
      </c>
      <c r="C49" s="255" t="s">
        <v>1106</v>
      </c>
      <c r="D49" s="249" t="s">
        <v>1107</v>
      </c>
      <c r="E49" s="250">
        <v>10</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387</v>
      </c>
      <c r="Y49" s="210"/>
      <c r="Z49" s="210"/>
      <c r="AA49" s="210"/>
      <c r="AB49" s="210"/>
      <c r="AC49" s="210"/>
      <c r="AD49" s="210"/>
      <c r="AE49" s="210"/>
      <c r="AF49" s="210"/>
      <c r="AG49" s="210" t="s">
        <v>388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38</v>
      </c>
      <c r="B50" s="248" t="s">
        <v>1941</v>
      </c>
      <c r="C50" s="255" t="s">
        <v>1111</v>
      </c>
      <c r="D50" s="249" t="s">
        <v>386</v>
      </c>
      <c r="E50" s="250">
        <v>1</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282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39</v>
      </c>
      <c r="B51" s="248" t="s">
        <v>1117</v>
      </c>
      <c r="C51" s="255" t="s">
        <v>1118</v>
      </c>
      <c r="D51" s="249" t="s">
        <v>322</v>
      </c>
      <c r="E51" s="250">
        <v>1</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387</v>
      </c>
      <c r="Y51" s="210"/>
      <c r="Z51" s="210"/>
      <c r="AA51" s="210"/>
      <c r="AB51" s="210"/>
      <c r="AC51" s="210"/>
      <c r="AD51" s="210"/>
      <c r="AE51" s="210"/>
      <c r="AF51" s="210"/>
      <c r="AG51" s="210" t="s">
        <v>388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34" t="s">
        <v>274</v>
      </c>
      <c r="B52" s="235" t="s">
        <v>171</v>
      </c>
      <c r="C52" s="254" t="s">
        <v>172</v>
      </c>
      <c r="D52" s="236"/>
      <c r="E52" s="237"/>
      <c r="F52" s="238"/>
      <c r="G52" s="239">
        <f>SUMIF(AG53:AG87,"&lt;&gt;NOR",G53:G87)</f>
        <v>0</v>
      </c>
      <c r="H52" s="233"/>
      <c r="I52" s="233">
        <f>SUM(I53:I87)</f>
        <v>0</v>
      </c>
      <c r="J52" s="233"/>
      <c r="K52" s="233">
        <f>SUM(K53:K87)</f>
        <v>0</v>
      </c>
      <c r="L52" s="233"/>
      <c r="M52" s="233">
        <f>SUM(M53:M87)</f>
        <v>0</v>
      </c>
      <c r="N52" s="232"/>
      <c r="O52" s="232">
        <f>SUM(O53:O87)</f>
        <v>0</v>
      </c>
      <c r="P52" s="232"/>
      <c r="Q52" s="232">
        <f>SUM(Q53:Q87)</f>
        <v>0</v>
      </c>
      <c r="R52" s="233"/>
      <c r="S52" s="233"/>
      <c r="T52" s="233"/>
      <c r="U52" s="233"/>
      <c r="V52" s="233">
        <f>SUM(V53:V87)</f>
        <v>0</v>
      </c>
      <c r="W52" s="233"/>
      <c r="X52" s="233"/>
      <c r="AG52" t="s">
        <v>275</v>
      </c>
    </row>
    <row r="53" spans="1:60" ht="22.5" outlineLevel="1" x14ac:dyDescent="0.2">
      <c r="A53" s="247">
        <v>40</v>
      </c>
      <c r="B53" s="248" t="s">
        <v>1942</v>
      </c>
      <c r="C53" s="255" t="s">
        <v>1943</v>
      </c>
      <c r="D53" s="249" t="s">
        <v>386</v>
      </c>
      <c r="E53" s="250">
        <v>2</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282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7">
        <v>41</v>
      </c>
      <c r="B54" s="248" t="s">
        <v>1944</v>
      </c>
      <c r="C54" s="255" t="s">
        <v>1945</v>
      </c>
      <c r="D54" s="249" t="s">
        <v>386</v>
      </c>
      <c r="E54" s="250">
        <v>8</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281</v>
      </c>
      <c r="Y54" s="210"/>
      <c r="Z54" s="210"/>
      <c r="AA54" s="210"/>
      <c r="AB54" s="210"/>
      <c r="AC54" s="210"/>
      <c r="AD54" s="210"/>
      <c r="AE54" s="210"/>
      <c r="AF54" s="210"/>
      <c r="AG54" s="210" t="s">
        <v>282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47">
        <v>42</v>
      </c>
      <c r="B55" s="248" t="s">
        <v>1946</v>
      </c>
      <c r="C55" s="255" t="s">
        <v>1947</v>
      </c>
      <c r="D55" s="249" t="s">
        <v>386</v>
      </c>
      <c r="E55" s="250">
        <v>2</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282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47">
        <v>43</v>
      </c>
      <c r="B56" s="248" t="s">
        <v>1948</v>
      </c>
      <c r="C56" s="255" t="s">
        <v>1130</v>
      </c>
      <c r="D56" s="249" t="s">
        <v>386</v>
      </c>
      <c r="E56" s="250">
        <v>1</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282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33.75" outlineLevel="1" x14ac:dyDescent="0.2">
      <c r="A57" s="247">
        <v>44</v>
      </c>
      <c r="B57" s="248" t="s">
        <v>1949</v>
      </c>
      <c r="C57" s="255" t="s">
        <v>1134</v>
      </c>
      <c r="D57" s="249" t="s">
        <v>386</v>
      </c>
      <c r="E57" s="250">
        <v>1</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281</v>
      </c>
      <c r="Y57" s="210"/>
      <c r="Z57" s="210"/>
      <c r="AA57" s="210"/>
      <c r="AB57" s="210"/>
      <c r="AC57" s="210"/>
      <c r="AD57" s="210"/>
      <c r="AE57" s="210"/>
      <c r="AF57" s="210"/>
      <c r="AG57" s="210" t="s">
        <v>282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45</v>
      </c>
      <c r="B58" s="248" t="s">
        <v>1950</v>
      </c>
      <c r="C58" s="255" t="s">
        <v>1919</v>
      </c>
      <c r="D58" s="249" t="s">
        <v>345</v>
      </c>
      <c r="E58" s="250">
        <v>36</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282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46</v>
      </c>
      <c r="B59" s="248" t="s">
        <v>1951</v>
      </c>
      <c r="C59" s="255" t="s">
        <v>1952</v>
      </c>
      <c r="D59" s="249" t="s">
        <v>345</v>
      </c>
      <c r="E59" s="250">
        <v>12</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282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47">
        <v>47</v>
      </c>
      <c r="B60" s="248" t="s">
        <v>1953</v>
      </c>
      <c r="C60" s="255" t="s">
        <v>1148</v>
      </c>
      <c r="D60" s="249" t="s">
        <v>345</v>
      </c>
      <c r="E60" s="250">
        <v>36</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282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7">
        <v>48</v>
      </c>
      <c r="B61" s="248" t="s">
        <v>1954</v>
      </c>
      <c r="C61" s="255" t="s">
        <v>1150</v>
      </c>
      <c r="D61" s="249" t="s">
        <v>345</v>
      </c>
      <c r="E61" s="250">
        <v>16</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282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7">
        <v>49</v>
      </c>
      <c r="B62" s="248" t="s">
        <v>1955</v>
      </c>
      <c r="C62" s="255" t="s">
        <v>1956</v>
      </c>
      <c r="D62" s="249" t="s">
        <v>345</v>
      </c>
      <c r="E62" s="250">
        <v>10</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281</v>
      </c>
      <c r="Y62" s="210"/>
      <c r="Z62" s="210"/>
      <c r="AA62" s="210"/>
      <c r="AB62" s="210"/>
      <c r="AC62" s="210"/>
      <c r="AD62" s="210"/>
      <c r="AE62" s="210"/>
      <c r="AF62" s="210"/>
      <c r="AG62" s="210" t="s">
        <v>282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47">
        <v>50</v>
      </c>
      <c r="B63" s="248" t="s">
        <v>1108</v>
      </c>
      <c r="C63" s="255" t="s">
        <v>1156</v>
      </c>
      <c r="D63" s="249" t="s">
        <v>345</v>
      </c>
      <c r="E63" s="250">
        <v>202</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282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47">
        <v>51</v>
      </c>
      <c r="B64" s="248" t="s">
        <v>1110</v>
      </c>
      <c r="C64" s="255" t="s">
        <v>1158</v>
      </c>
      <c r="D64" s="249" t="s">
        <v>345</v>
      </c>
      <c r="E64" s="250">
        <v>11</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282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47">
        <v>52</v>
      </c>
      <c r="B65" s="248" t="s">
        <v>1112</v>
      </c>
      <c r="C65" s="255" t="s">
        <v>1160</v>
      </c>
      <c r="D65" s="249" t="s">
        <v>345</v>
      </c>
      <c r="E65" s="250">
        <v>11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282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47">
        <v>53</v>
      </c>
      <c r="B66" s="248" t="s">
        <v>1114</v>
      </c>
      <c r="C66" s="255" t="s">
        <v>1162</v>
      </c>
      <c r="D66" s="249" t="s">
        <v>345</v>
      </c>
      <c r="E66" s="250">
        <v>41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282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54</v>
      </c>
      <c r="B67" s="248" t="s">
        <v>1957</v>
      </c>
      <c r="C67" s="255" t="s">
        <v>1164</v>
      </c>
      <c r="D67" s="249" t="s">
        <v>345</v>
      </c>
      <c r="E67" s="250">
        <v>261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282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55</v>
      </c>
      <c r="B68" s="248" t="s">
        <v>1119</v>
      </c>
      <c r="C68" s="255" t="s">
        <v>1166</v>
      </c>
      <c r="D68" s="249" t="s">
        <v>345</v>
      </c>
      <c r="E68" s="250">
        <v>212</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281</v>
      </c>
      <c r="Y68" s="210"/>
      <c r="Z68" s="210"/>
      <c r="AA68" s="210"/>
      <c r="AB68" s="210"/>
      <c r="AC68" s="210"/>
      <c r="AD68" s="210"/>
      <c r="AE68" s="210"/>
      <c r="AF68" s="210"/>
      <c r="AG68" s="210" t="s">
        <v>282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56</v>
      </c>
      <c r="B69" s="248" t="s">
        <v>1121</v>
      </c>
      <c r="C69" s="255" t="s">
        <v>1168</v>
      </c>
      <c r="D69" s="249" t="s">
        <v>345</v>
      </c>
      <c r="E69" s="250">
        <v>12</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282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57</v>
      </c>
      <c r="B70" s="248" t="s">
        <v>1123</v>
      </c>
      <c r="C70" s="255" t="s">
        <v>1958</v>
      </c>
      <c r="D70" s="249" t="s">
        <v>345</v>
      </c>
      <c r="E70" s="250">
        <v>12</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282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7">
        <v>58</v>
      </c>
      <c r="B71" s="248" t="s">
        <v>1125</v>
      </c>
      <c r="C71" s="255" t="s">
        <v>1170</v>
      </c>
      <c r="D71" s="249" t="s">
        <v>345</v>
      </c>
      <c r="E71" s="250">
        <v>152</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282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7">
        <v>59</v>
      </c>
      <c r="B72" s="248" t="s">
        <v>1127</v>
      </c>
      <c r="C72" s="255" t="s">
        <v>1172</v>
      </c>
      <c r="D72" s="249" t="s">
        <v>1107</v>
      </c>
      <c r="E72" s="250">
        <v>10</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282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7">
        <v>60</v>
      </c>
      <c r="B73" s="248" t="s">
        <v>1129</v>
      </c>
      <c r="C73" s="255" t="s">
        <v>1174</v>
      </c>
      <c r="D73" s="249" t="s">
        <v>345</v>
      </c>
      <c r="E73" s="250">
        <v>27</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282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61</v>
      </c>
      <c r="B74" s="248" t="s">
        <v>1131</v>
      </c>
      <c r="C74" s="255" t="s">
        <v>1176</v>
      </c>
      <c r="D74" s="249" t="s">
        <v>345</v>
      </c>
      <c r="E74" s="250">
        <v>16</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282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62</v>
      </c>
      <c r="B75" s="248" t="s">
        <v>1133</v>
      </c>
      <c r="C75" s="255" t="s">
        <v>1180</v>
      </c>
      <c r="D75" s="249" t="s">
        <v>1104</v>
      </c>
      <c r="E75" s="250">
        <v>52</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282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7">
        <v>63</v>
      </c>
      <c r="B76" s="248" t="s">
        <v>1135</v>
      </c>
      <c r="C76" s="255" t="s">
        <v>1182</v>
      </c>
      <c r="D76" s="249" t="s">
        <v>1107</v>
      </c>
      <c r="E76" s="250">
        <v>10</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282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7">
        <v>64</v>
      </c>
      <c r="B77" s="248" t="s">
        <v>1137</v>
      </c>
      <c r="C77" s="255" t="s">
        <v>1184</v>
      </c>
      <c r="D77" s="249" t="s">
        <v>386</v>
      </c>
      <c r="E77" s="250">
        <v>1</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279</v>
      </c>
      <c r="T77" s="230" t="s">
        <v>280</v>
      </c>
      <c r="U77" s="230">
        <v>0</v>
      </c>
      <c r="V77" s="230">
        <f>ROUND(E77*U77,2)</f>
        <v>0</v>
      </c>
      <c r="W77" s="230"/>
      <c r="X77" s="230" t="s">
        <v>281</v>
      </c>
      <c r="Y77" s="210"/>
      <c r="Z77" s="210"/>
      <c r="AA77" s="210"/>
      <c r="AB77" s="210"/>
      <c r="AC77" s="210"/>
      <c r="AD77" s="210"/>
      <c r="AE77" s="210"/>
      <c r="AF77" s="210"/>
      <c r="AG77" s="210" t="s">
        <v>282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65</v>
      </c>
      <c r="B78" s="248" t="s">
        <v>1185</v>
      </c>
      <c r="C78" s="255" t="s">
        <v>1186</v>
      </c>
      <c r="D78" s="249" t="s">
        <v>386</v>
      </c>
      <c r="E78" s="250">
        <v>85</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282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66</v>
      </c>
      <c r="B79" s="248" t="s">
        <v>1187</v>
      </c>
      <c r="C79" s="255" t="s">
        <v>1188</v>
      </c>
      <c r="D79" s="249" t="s">
        <v>386</v>
      </c>
      <c r="E79" s="250">
        <v>8</v>
      </c>
      <c r="F79" s="251"/>
      <c r="G79" s="252">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282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7">
        <v>67</v>
      </c>
      <c r="B80" s="248" t="s">
        <v>1189</v>
      </c>
      <c r="C80" s="255" t="s">
        <v>1190</v>
      </c>
      <c r="D80" s="249" t="s">
        <v>364</v>
      </c>
      <c r="E80" s="250">
        <v>6</v>
      </c>
      <c r="F80" s="251"/>
      <c r="G80" s="252">
        <f>ROUND(E80*F80,2)</f>
        <v>0</v>
      </c>
      <c r="H80" s="231"/>
      <c r="I80" s="230">
        <f>ROUND(E80*H80,2)</f>
        <v>0</v>
      </c>
      <c r="J80" s="231"/>
      <c r="K80" s="230">
        <f>ROUND(E80*J80,2)</f>
        <v>0</v>
      </c>
      <c r="L80" s="230">
        <v>21</v>
      </c>
      <c r="M80" s="230">
        <f>G80*(1+L80/100)</f>
        <v>0</v>
      </c>
      <c r="N80" s="229">
        <v>0</v>
      </c>
      <c r="O80" s="229">
        <f>ROUND(E80*N80,2)</f>
        <v>0</v>
      </c>
      <c r="P80" s="229">
        <v>0</v>
      </c>
      <c r="Q80" s="229">
        <f>ROUND(E80*P80,2)</f>
        <v>0</v>
      </c>
      <c r="R80" s="230"/>
      <c r="S80" s="230" t="s">
        <v>279</v>
      </c>
      <c r="T80" s="230" t="s">
        <v>280</v>
      </c>
      <c r="U80" s="230">
        <v>0</v>
      </c>
      <c r="V80" s="230">
        <f>ROUND(E80*U80,2)</f>
        <v>0</v>
      </c>
      <c r="W80" s="230"/>
      <c r="X80" s="230" t="s">
        <v>281</v>
      </c>
      <c r="Y80" s="210"/>
      <c r="Z80" s="210"/>
      <c r="AA80" s="210"/>
      <c r="AB80" s="210"/>
      <c r="AC80" s="210"/>
      <c r="AD80" s="210"/>
      <c r="AE80" s="210"/>
      <c r="AF80" s="210"/>
      <c r="AG80" s="210" t="s">
        <v>282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7">
        <v>68</v>
      </c>
      <c r="B81" s="248" t="s">
        <v>1145</v>
      </c>
      <c r="C81" s="255" t="s">
        <v>1192</v>
      </c>
      <c r="D81" s="249" t="s">
        <v>364</v>
      </c>
      <c r="E81" s="250">
        <v>4</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281</v>
      </c>
      <c r="Y81" s="210"/>
      <c r="Z81" s="210"/>
      <c r="AA81" s="210"/>
      <c r="AB81" s="210"/>
      <c r="AC81" s="210"/>
      <c r="AD81" s="210"/>
      <c r="AE81" s="210"/>
      <c r="AF81" s="210"/>
      <c r="AG81" s="210" t="s">
        <v>282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7">
        <v>69</v>
      </c>
      <c r="B82" s="248" t="s">
        <v>1147</v>
      </c>
      <c r="C82" s="255" t="s">
        <v>1194</v>
      </c>
      <c r="D82" s="249" t="s">
        <v>364</v>
      </c>
      <c r="E82" s="250">
        <v>1</v>
      </c>
      <c r="F82" s="251"/>
      <c r="G82" s="252">
        <f>ROUND(E82*F82,2)</f>
        <v>0</v>
      </c>
      <c r="H82" s="231"/>
      <c r="I82" s="230">
        <f>ROUND(E82*H82,2)</f>
        <v>0</v>
      </c>
      <c r="J82" s="231"/>
      <c r="K82" s="230">
        <f>ROUND(E82*J82,2)</f>
        <v>0</v>
      </c>
      <c r="L82" s="230">
        <v>21</v>
      </c>
      <c r="M82" s="230">
        <f>G82*(1+L82/100)</f>
        <v>0</v>
      </c>
      <c r="N82" s="229">
        <v>0</v>
      </c>
      <c r="O82" s="229">
        <f>ROUND(E82*N82,2)</f>
        <v>0</v>
      </c>
      <c r="P82" s="229">
        <v>0</v>
      </c>
      <c r="Q82" s="229">
        <f>ROUND(E82*P82,2)</f>
        <v>0</v>
      </c>
      <c r="R82" s="230"/>
      <c r="S82" s="230" t="s">
        <v>279</v>
      </c>
      <c r="T82" s="230" t="s">
        <v>280</v>
      </c>
      <c r="U82" s="230">
        <v>0</v>
      </c>
      <c r="V82" s="230">
        <f>ROUND(E82*U82,2)</f>
        <v>0</v>
      </c>
      <c r="W82" s="230"/>
      <c r="X82" s="230" t="s">
        <v>281</v>
      </c>
      <c r="Y82" s="210"/>
      <c r="Z82" s="210"/>
      <c r="AA82" s="210"/>
      <c r="AB82" s="210"/>
      <c r="AC82" s="210"/>
      <c r="AD82" s="210"/>
      <c r="AE82" s="210"/>
      <c r="AF82" s="210"/>
      <c r="AG82" s="210" t="s">
        <v>282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7">
        <v>70</v>
      </c>
      <c r="B83" s="248" t="s">
        <v>1149</v>
      </c>
      <c r="C83" s="255" t="s">
        <v>1927</v>
      </c>
      <c r="D83" s="249" t="s">
        <v>364</v>
      </c>
      <c r="E83" s="250">
        <v>1</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282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7">
        <v>71</v>
      </c>
      <c r="B84" s="248" t="s">
        <v>1151</v>
      </c>
      <c r="C84" s="255" t="s">
        <v>1198</v>
      </c>
      <c r="D84" s="249" t="s">
        <v>1199</v>
      </c>
      <c r="E84" s="250">
        <v>6</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282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7">
        <v>72</v>
      </c>
      <c r="B85" s="248" t="s">
        <v>1153</v>
      </c>
      <c r="C85" s="255" t="s">
        <v>1201</v>
      </c>
      <c r="D85" s="249" t="s">
        <v>1199</v>
      </c>
      <c r="E85" s="250">
        <v>6</v>
      </c>
      <c r="F85" s="251"/>
      <c r="G85" s="252">
        <f>ROUND(E85*F85,2)</f>
        <v>0</v>
      </c>
      <c r="H85" s="231"/>
      <c r="I85" s="230">
        <f>ROUND(E85*H85,2)</f>
        <v>0</v>
      </c>
      <c r="J85" s="231"/>
      <c r="K85" s="230">
        <f>ROUND(E85*J85,2)</f>
        <v>0</v>
      </c>
      <c r="L85" s="230">
        <v>21</v>
      </c>
      <c r="M85" s="230">
        <f>G85*(1+L85/100)</f>
        <v>0</v>
      </c>
      <c r="N85" s="229">
        <v>0</v>
      </c>
      <c r="O85" s="229">
        <f>ROUND(E85*N85,2)</f>
        <v>0</v>
      </c>
      <c r="P85" s="229">
        <v>0</v>
      </c>
      <c r="Q85" s="229">
        <f>ROUND(E85*P85,2)</f>
        <v>0</v>
      </c>
      <c r="R85" s="230"/>
      <c r="S85" s="230" t="s">
        <v>279</v>
      </c>
      <c r="T85" s="230" t="s">
        <v>280</v>
      </c>
      <c r="U85" s="230">
        <v>0</v>
      </c>
      <c r="V85" s="230">
        <f>ROUND(E85*U85,2)</f>
        <v>0</v>
      </c>
      <c r="W85" s="230"/>
      <c r="X85" s="230" t="s">
        <v>281</v>
      </c>
      <c r="Y85" s="210"/>
      <c r="Z85" s="210"/>
      <c r="AA85" s="210"/>
      <c r="AB85" s="210"/>
      <c r="AC85" s="210"/>
      <c r="AD85" s="210"/>
      <c r="AE85" s="210"/>
      <c r="AF85" s="210"/>
      <c r="AG85" s="210" t="s">
        <v>282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7">
        <v>73</v>
      </c>
      <c r="B86" s="248" t="s">
        <v>1155</v>
      </c>
      <c r="C86" s="255" t="s">
        <v>1203</v>
      </c>
      <c r="D86" s="249" t="s">
        <v>1199</v>
      </c>
      <c r="E86" s="250">
        <v>4</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280</v>
      </c>
      <c r="U86" s="230">
        <v>0</v>
      </c>
      <c r="V86" s="230">
        <f>ROUND(E86*U86,2)</f>
        <v>0</v>
      </c>
      <c r="W86" s="230"/>
      <c r="X86" s="230" t="s">
        <v>281</v>
      </c>
      <c r="Y86" s="210"/>
      <c r="Z86" s="210"/>
      <c r="AA86" s="210"/>
      <c r="AB86" s="210"/>
      <c r="AC86" s="210"/>
      <c r="AD86" s="210"/>
      <c r="AE86" s="210"/>
      <c r="AF86" s="210"/>
      <c r="AG86" s="210" t="s">
        <v>282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7">
        <v>74</v>
      </c>
      <c r="B87" s="248" t="s">
        <v>1157</v>
      </c>
      <c r="C87" s="255" t="s">
        <v>1205</v>
      </c>
      <c r="D87" s="249" t="s">
        <v>1007</v>
      </c>
      <c r="E87" s="250">
        <v>1</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282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x14ac:dyDescent="0.2">
      <c r="A88" s="234" t="s">
        <v>274</v>
      </c>
      <c r="B88" s="235" t="s">
        <v>173</v>
      </c>
      <c r="C88" s="254" t="s">
        <v>174</v>
      </c>
      <c r="D88" s="236"/>
      <c r="E88" s="237"/>
      <c r="F88" s="238"/>
      <c r="G88" s="239">
        <f>SUMIF(AG89:AG91,"&lt;&gt;NOR",G89:G91)</f>
        <v>0</v>
      </c>
      <c r="H88" s="233"/>
      <c r="I88" s="233">
        <f>SUM(I89:I91)</f>
        <v>0</v>
      </c>
      <c r="J88" s="233"/>
      <c r="K88" s="233">
        <f>SUM(K89:K91)</f>
        <v>0</v>
      </c>
      <c r="L88" s="233"/>
      <c r="M88" s="233">
        <f>SUM(M89:M91)</f>
        <v>0</v>
      </c>
      <c r="N88" s="232"/>
      <c r="O88" s="232">
        <f>SUM(O89:O91)</f>
        <v>0</v>
      </c>
      <c r="P88" s="232"/>
      <c r="Q88" s="232">
        <f>SUM(Q89:Q91)</f>
        <v>0</v>
      </c>
      <c r="R88" s="233"/>
      <c r="S88" s="233"/>
      <c r="T88" s="233"/>
      <c r="U88" s="233"/>
      <c r="V88" s="233">
        <f>SUM(V89:V91)</f>
        <v>0</v>
      </c>
      <c r="W88" s="233"/>
      <c r="X88" s="233"/>
      <c r="AG88" t="s">
        <v>275</v>
      </c>
    </row>
    <row r="89" spans="1:60" outlineLevel="1" x14ac:dyDescent="0.2">
      <c r="A89" s="247">
        <v>75</v>
      </c>
      <c r="B89" s="248" t="s">
        <v>1206</v>
      </c>
      <c r="C89" s="255" t="s">
        <v>1207</v>
      </c>
      <c r="D89" s="249" t="s">
        <v>1208</v>
      </c>
      <c r="E89" s="250">
        <v>34</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387</v>
      </c>
      <c r="Y89" s="210"/>
      <c r="Z89" s="210"/>
      <c r="AA89" s="210"/>
      <c r="AB89" s="210"/>
      <c r="AC89" s="210"/>
      <c r="AD89" s="210"/>
      <c r="AE89" s="210"/>
      <c r="AF89" s="210"/>
      <c r="AG89" s="210" t="s">
        <v>388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47">
        <v>76</v>
      </c>
      <c r="B90" s="248" t="s">
        <v>1209</v>
      </c>
      <c r="C90" s="255" t="s">
        <v>1210</v>
      </c>
      <c r="D90" s="249" t="s">
        <v>872</v>
      </c>
      <c r="E90" s="250">
        <v>1</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281</v>
      </c>
      <c r="Y90" s="210"/>
      <c r="Z90" s="210"/>
      <c r="AA90" s="210"/>
      <c r="AB90" s="210"/>
      <c r="AC90" s="210"/>
      <c r="AD90" s="210"/>
      <c r="AE90" s="210"/>
      <c r="AF90" s="210"/>
      <c r="AG90" s="210" t="s">
        <v>282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7">
        <v>77</v>
      </c>
      <c r="B91" s="248" t="s">
        <v>1211</v>
      </c>
      <c r="C91" s="255" t="s">
        <v>1212</v>
      </c>
      <c r="D91" s="249" t="s">
        <v>872</v>
      </c>
      <c r="E91" s="250">
        <v>2</v>
      </c>
      <c r="F91" s="251"/>
      <c r="G91" s="252">
        <f>ROUND(E91*F91,2)</f>
        <v>0</v>
      </c>
      <c r="H91" s="231"/>
      <c r="I91" s="230">
        <f>ROUND(E91*H91,2)</f>
        <v>0</v>
      </c>
      <c r="J91" s="231"/>
      <c r="K91" s="230">
        <f>ROUND(E91*J91,2)</f>
        <v>0</v>
      </c>
      <c r="L91" s="230">
        <v>21</v>
      </c>
      <c r="M91" s="230">
        <f>G91*(1+L91/100)</f>
        <v>0</v>
      </c>
      <c r="N91" s="229">
        <v>0</v>
      </c>
      <c r="O91" s="229">
        <f>ROUND(E91*N91,2)</f>
        <v>0</v>
      </c>
      <c r="P91" s="229">
        <v>0</v>
      </c>
      <c r="Q91" s="229">
        <f>ROUND(E91*P91,2)</f>
        <v>0</v>
      </c>
      <c r="R91" s="230"/>
      <c r="S91" s="230" t="s">
        <v>279</v>
      </c>
      <c r="T91" s="230" t="s">
        <v>280</v>
      </c>
      <c r="U91" s="230">
        <v>0</v>
      </c>
      <c r="V91" s="230">
        <f>ROUND(E91*U91,2)</f>
        <v>0</v>
      </c>
      <c r="W91" s="230"/>
      <c r="X91" s="230" t="s">
        <v>281</v>
      </c>
      <c r="Y91" s="210"/>
      <c r="Z91" s="210"/>
      <c r="AA91" s="210"/>
      <c r="AB91" s="210"/>
      <c r="AC91" s="210"/>
      <c r="AD91" s="210"/>
      <c r="AE91" s="210"/>
      <c r="AF91" s="210"/>
      <c r="AG91" s="210" t="s">
        <v>282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x14ac:dyDescent="0.2">
      <c r="A92" s="234" t="s">
        <v>274</v>
      </c>
      <c r="B92" s="235" t="s">
        <v>175</v>
      </c>
      <c r="C92" s="254" t="s">
        <v>176</v>
      </c>
      <c r="D92" s="236"/>
      <c r="E92" s="237"/>
      <c r="F92" s="238"/>
      <c r="G92" s="239">
        <f>SUMIF(AG93:AG93,"&lt;&gt;NOR",G93:G93)</f>
        <v>0</v>
      </c>
      <c r="H92" s="233"/>
      <c r="I92" s="233">
        <f>SUM(I93:I93)</f>
        <v>0</v>
      </c>
      <c r="J92" s="233"/>
      <c r="K92" s="233">
        <f>SUM(K93:K93)</f>
        <v>0</v>
      </c>
      <c r="L92" s="233"/>
      <c r="M92" s="233">
        <f>SUM(M93:M93)</f>
        <v>0</v>
      </c>
      <c r="N92" s="232"/>
      <c r="O92" s="232">
        <f>SUM(O93:O93)</f>
        <v>0</v>
      </c>
      <c r="P92" s="232"/>
      <c r="Q92" s="232">
        <f>SUM(Q93:Q93)</f>
        <v>0</v>
      </c>
      <c r="R92" s="233"/>
      <c r="S92" s="233"/>
      <c r="T92" s="233"/>
      <c r="U92" s="233"/>
      <c r="V92" s="233">
        <f>SUM(V93:V93)</f>
        <v>0</v>
      </c>
      <c r="W92" s="233"/>
      <c r="X92" s="233"/>
      <c r="AG92" t="s">
        <v>275</v>
      </c>
    </row>
    <row r="93" spans="1:60" outlineLevel="1" x14ac:dyDescent="0.2">
      <c r="A93" s="247">
        <v>78</v>
      </c>
      <c r="B93" s="248" t="s">
        <v>1213</v>
      </c>
      <c r="C93" s="255" t="s">
        <v>1214</v>
      </c>
      <c r="D93" s="249" t="s">
        <v>1208</v>
      </c>
      <c r="E93" s="250">
        <v>34</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281</v>
      </c>
      <c r="Y93" s="210"/>
      <c r="Z93" s="210"/>
      <c r="AA93" s="210"/>
      <c r="AB93" s="210"/>
      <c r="AC93" s="210"/>
      <c r="AD93" s="210"/>
      <c r="AE93" s="210"/>
      <c r="AF93" s="210"/>
      <c r="AG93" s="210" t="s">
        <v>282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x14ac:dyDescent="0.2">
      <c r="A94" s="234" t="s">
        <v>274</v>
      </c>
      <c r="B94" s="235" t="s">
        <v>177</v>
      </c>
      <c r="C94" s="254" t="s">
        <v>178</v>
      </c>
      <c r="D94" s="236"/>
      <c r="E94" s="237"/>
      <c r="F94" s="238"/>
      <c r="G94" s="239">
        <f>SUMIF(AG95:AG100,"&lt;&gt;NOR",G95:G100)</f>
        <v>0</v>
      </c>
      <c r="H94" s="233"/>
      <c r="I94" s="233">
        <f>SUM(I95:I100)</f>
        <v>0</v>
      </c>
      <c r="J94" s="233"/>
      <c r="K94" s="233">
        <f>SUM(K95:K100)</f>
        <v>0</v>
      </c>
      <c r="L94" s="233"/>
      <c r="M94" s="233">
        <f>SUM(M95:M100)</f>
        <v>0</v>
      </c>
      <c r="N94" s="232"/>
      <c r="O94" s="232">
        <f>SUM(O95:O100)</f>
        <v>0</v>
      </c>
      <c r="P94" s="232"/>
      <c r="Q94" s="232">
        <f>SUM(Q95:Q100)</f>
        <v>0</v>
      </c>
      <c r="R94" s="233"/>
      <c r="S94" s="233"/>
      <c r="T94" s="233"/>
      <c r="U94" s="233"/>
      <c r="V94" s="233">
        <f>SUM(V95:V100)</f>
        <v>0</v>
      </c>
      <c r="W94" s="233"/>
      <c r="X94" s="233"/>
      <c r="AG94" t="s">
        <v>275</v>
      </c>
    </row>
    <row r="95" spans="1:60" outlineLevel="1" x14ac:dyDescent="0.2">
      <c r="A95" s="247">
        <v>79</v>
      </c>
      <c r="B95" s="248" t="s">
        <v>1217</v>
      </c>
      <c r="C95" s="255" t="s">
        <v>1218</v>
      </c>
      <c r="D95" s="249" t="s">
        <v>1208</v>
      </c>
      <c r="E95" s="250">
        <v>34</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281</v>
      </c>
      <c r="Y95" s="210"/>
      <c r="Z95" s="210"/>
      <c r="AA95" s="210"/>
      <c r="AB95" s="210"/>
      <c r="AC95" s="210"/>
      <c r="AD95" s="210"/>
      <c r="AE95" s="210"/>
      <c r="AF95" s="210"/>
      <c r="AG95" s="210" t="s">
        <v>282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47">
        <v>80</v>
      </c>
      <c r="B96" s="248" t="s">
        <v>1219</v>
      </c>
      <c r="C96" s="255" t="s">
        <v>1220</v>
      </c>
      <c r="D96" s="249" t="s">
        <v>872</v>
      </c>
      <c r="E96" s="250">
        <v>3</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281</v>
      </c>
      <c r="Y96" s="210"/>
      <c r="Z96" s="210"/>
      <c r="AA96" s="210"/>
      <c r="AB96" s="210"/>
      <c r="AC96" s="210"/>
      <c r="AD96" s="210"/>
      <c r="AE96" s="210"/>
      <c r="AF96" s="210"/>
      <c r="AG96" s="210" t="s">
        <v>282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7">
        <v>81</v>
      </c>
      <c r="B97" s="248" t="s">
        <v>1221</v>
      </c>
      <c r="C97" s="255" t="s">
        <v>1222</v>
      </c>
      <c r="D97" s="249" t="s">
        <v>872</v>
      </c>
      <c r="E97" s="250">
        <v>3</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281</v>
      </c>
      <c r="Y97" s="210"/>
      <c r="Z97" s="210"/>
      <c r="AA97" s="210"/>
      <c r="AB97" s="210"/>
      <c r="AC97" s="210"/>
      <c r="AD97" s="210"/>
      <c r="AE97" s="210"/>
      <c r="AF97" s="210"/>
      <c r="AG97" s="210" t="s">
        <v>282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7">
        <v>82</v>
      </c>
      <c r="B98" s="248" t="s">
        <v>1223</v>
      </c>
      <c r="C98" s="255" t="s">
        <v>1224</v>
      </c>
      <c r="D98" s="249" t="s">
        <v>872</v>
      </c>
      <c r="E98" s="250">
        <v>2</v>
      </c>
      <c r="F98" s="251"/>
      <c r="G98" s="252">
        <f>ROUND(E98*F98,2)</f>
        <v>0</v>
      </c>
      <c r="H98" s="231"/>
      <c r="I98" s="230">
        <f>ROUND(E98*H98,2)</f>
        <v>0</v>
      </c>
      <c r="J98" s="231"/>
      <c r="K98" s="230">
        <f>ROUND(E98*J98,2)</f>
        <v>0</v>
      </c>
      <c r="L98" s="230">
        <v>21</v>
      </c>
      <c r="M98" s="230">
        <f>G98*(1+L98/100)</f>
        <v>0</v>
      </c>
      <c r="N98" s="229">
        <v>0</v>
      </c>
      <c r="O98" s="229">
        <f>ROUND(E98*N98,2)</f>
        <v>0</v>
      </c>
      <c r="P98" s="229">
        <v>0</v>
      </c>
      <c r="Q98" s="229">
        <f>ROUND(E98*P98,2)</f>
        <v>0</v>
      </c>
      <c r="R98" s="230"/>
      <c r="S98" s="230" t="s">
        <v>279</v>
      </c>
      <c r="T98" s="230" t="s">
        <v>280</v>
      </c>
      <c r="U98" s="230">
        <v>0</v>
      </c>
      <c r="V98" s="230">
        <f>ROUND(E98*U98,2)</f>
        <v>0</v>
      </c>
      <c r="W98" s="230"/>
      <c r="X98" s="230" t="s">
        <v>281</v>
      </c>
      <c r="Y98" s="210"/>
      <c r="Z98" s="210"/>
      <c r="AA98" s="210"/>
      <c r="AB98" s="210"/>
      <c r="AC98" s="210"/>
      <c r="AD98" s="210"/>
      <c r="AE98" s="210"/>
      <c r="AF98" s="210"/>
      <c r="AG98" s="210" t="s">
        <v>282</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7">
        <v>83</v>
      </c>
      <c r="B99" s="248" t="s">
        <v>1225</v>
      </c>
      <c r="C99" s="255" t="s">
        <v>1226</v>
      </c>
      <c r="D99" s="249" t="s">
        <v>872</v>
      </c>
      <c r="E99" s="250">
        <v>1</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0</v>
      </c>
      <c r="V99" s="230">
        <f>ROUND(E99*U99,2)</f>
        <v>0</v>
      </c>
      <c r="W99" s="230"/>
      <c r="X99" s="230" t="s">
        <v>281</v>
      </c>
      <c r="Y99" s="210"/>
      <c r="Z99" s="210"/>
      <c r="AA99" s="210"/>
      <c r="AB99" s="210"/>
      <c r="AC99" s="210"/>
      <c r="AD99" s="210"/>
      <c r="AE99" s="210"/>
      <c r="AF99" s="210"/>
      <c r="AG99" s="210" t="s">
        <v>282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84</v>
      </c>
      <c r="B100" s="248" t="s">
        <v>1177</v>
      </c>
      <c r="C100" s="255" t="s">
        <v>1228</v>
      </c>
      <c r="D100" s="249" t="s">
        <v>872</v>
      </c>
      <c r="E100" s="250">
        <v>2</v>
      </c>
      <c r="F100" s="251"/>
      <c r="G100" s="252">
        <f>ROUND(E100*F100,2)</f>
        <v>0</v>
      </c>
      <c r="H100" s="231"/>
      <c r="I100" s="230">
        <f>ROUND(E100*H100,2)</f>
        <v>0</v>
      </c>
      <c r="J100" s="231"/>
      <c r="K100" s="230">
        <f>ROUND(E100*J100,2)</f>
        <v>0</v>
      </c>
      <c r="L100" s="230">
        <v>21</v>
      </c>
      <c r="M100" s="230">
        <f>G100*(1+L100/100)</f>
        <v>0</v>
      </c>
      <c r="N100" s="229">
        <v>0</v>
      </c>
      <c r="O100" s="229">
        <f>ROUND(E100*N100,2)</f>
        <v>0</v>
      </c>
      <c r="P100" s="229">
        <v>0</v>
      </c>
      <c r="Q100" s="229">
        <f>ROUND(E100*P100,2)</f>
        <v>0</v>
      </c>
      <c r="R100" s="230"/>
      <c r="S100" s="230" t="s">
        <v>279</v>
      </c>
      <c r="T100" s="230" t="s">
        <v>280</v>
      </c>
      <c r="U100" s="230">
        <v>0</v>
      </c>
      <c r="V100" s="230">
        <f>ROUND(E100*U100,2)</f>
        <v>0</v>
      </c>
      <c r="W100" s="230"/>
      <c r="X100" s="230" t="s">
        <v>1229</v>
      </c>
      <c r="Y100" s="210"/>
      <c r="Z100" s="210"/>
      <c r="AA100" s="210"/>
      <c r="AB100" s="210"/>
      <c r="AC100" s="210"/>
      <c r="AD100" s="210"/>
      <c r="AE100" s="210"/>
      <c r="AF100" s="210"/>
      <c r="AG100" s="210" t="s">
        <v>1230</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
      <c r="A101" s="234" t="s">
        <v>274</v>
      </c>
      <c r="B101" s="235" t="s">
        <v>169</v>
      </c>
      <c r="C101" s="254" t="s">
        <v>170</v>
      </c>
      <c r="D101" s="236"/>
      <c r="E101" s="237"/>
      <c r="F101" s="238"/>
      <c r="G101" s="239">
        <f>SUMIF(AG102:AG103,"&lt;&gt;NOR",G102:G103)</f>
        <v>0</v>
      </c>
      <c r="H101" s="233"/>
      <c r="I101" s="233">
        <f>SUM(I102:I103)</f>
        <v>0</v>
      </c>
      <c r="J101" s="233"/>
      <c r="K101" s="233">
        <f>SUM(K102:K103)</f>
        <v>0</v>
      </c>
      <c r="L101" s="233"/>
      <c r="M101" s="233">
        <f>SUM(M102:M103)</f>
        <v>0</v>
      </c>
      <c r="N101" s="232"/>
      <c r="O101" s="232">
        <f>SUM(O102:O103)</f>
        <v>0</v>
      </c>
      <c r="P101" s="232"/>
      <c r="Q101" s="232">
        <f>SUM(Q102:Q103)</f>
        <v>0</v>
      </c>
      <c r="R101" s="233"/>
      <c r="S101" s="233"/>
      <c r="T101" s="233"/>
      <c r="U101" s="233"/>
      <c r="V101" s="233">
        <f>SUM(V102:V103)</f>
        <v>0</v>
      </c>
      <c r="W101" s="233"/>
      <c r="X101" s="233"/>
      <c r="AG101" t="s">
        <v>275</v>
      </c>
    </row>
    <row r="102" spans="1:60" outlineLevel="1" x14ac:dyDescent="0.2">
      <c r="A102" s="247">
        <v>85</v>
      </c>
      <c r="B102" s="248" t="s">
        <v>1231</v>
      </c>
      <c r="C102" s="255" t="s">
        <v>1232</v>
      </c>
      <c r="D102" s="249" t="s">
        <v>1233</v>
      </c>
      <c r="E102" s="250">
        <v>280</v>
      </c>
      <c r="F102" s="251"/>
      <c r="G102" s="252">
        <f>ROUND(E102*F102,2)</f>
        <v>0</v>
      </c>
      <c r="H102" s="231"/>
      <c r="I102" s="230">
        <f>ROUND(E102*H102,2)</f>
        <v>0</v>
      </c>
      <c r="J102" s="231"/>
      <c r="K102" s="230">
        <f>ROUND(E102*J102,2)</f>
        <v>0</v>
      </c>
      <c r="L102" s="230">
        <v>21</v>
      </c>
      <c r="M102" s="230">
        <f>G102*(1+L102/100)</f>
        <v>0</v>
      </c>
      <c r="N102" s="229">
        <v>0</v>
      </c>
      <c r="O102" s="229">
        <f>ROUND(E102*N102,2)</f>
        <v>0</v>
      </c>
      <c r="P102" s="229">
        <v>0</v>
      </c>
      <c r="Q102" s="229">
        <f>ROUND(E102*P102,2)</f>
        <v>0</v>
      </c>
      <c r="R102" s="230"/>
      <c r="S102" s="230" t="s">
        <v>279</v>
      </c>
      <c r="T102" s="230" t="s">
        <v>280</v>
      </c>
      <c r="U102" s="230">
        <v>0</v>
      </c>
      <c r="V102" s="230">
        <f>ROUND(E102*U102,2)</f>
        <v>0</v>
      </c>
      <c r="W102" s="230"/>
      <c r="X102" s="230" t="s">
        <v>387</v>
      </c>
      <c r="Y102" s="210"/>
      <c r="Z102" s="210"/>
      <c r="AA102" s="210"/>
      <c r="AB102" s="210"/>
      <c r="AC102" s="210"/>
      <c r="AD102" s="210"/>
      <c r="AE102" s="210"/>
      <c r="AF102" s="210"/>
      <c r="AG102" s="210" t="s">
        <v>388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7">
        <v>86</v>
      </c>
      <c r="B103" s="248" t="s">
        <v>1234</v>
      </c>
      <c r="C103" s="255" t="s">
        <v>1235</v>
      </c>
      <c r="D103" s="249" t="s">
        <v>1233</v>
      </c>
      <c r="E103" s="250">
        <v>120</v>
      </c>
      <c r="F103" s="251"/>
      <c r="G103" s="252">
        <f>ROUND(E103*F103,2)</f>
        <v>0</v>
      </c>
      <c r="H103" s="231"/>
      <c r="I103" s="230">
        <f>ROUND(E103*H103,2)</f>
        <v>0</v>
      </c>
      <c r="J103" s="231"/>
      <c r="K103" s="230">
        <f>ROUND(E103*J103,2)</f>
        <v>0</v>
      </c>
      <c r="L103" s="230">
        <v>21</v>
      </c>
      <c r="M103" s="230">
        <f>G103*(1+L103/100)</f>
        <v>0</v>
      </c>
      <c r="N103" s="229">
        <v>0</v>
      </c>
      <c r="O103" s="229">
        <f>ROUND(E103*N103,2)</f>
        <v>0</v>
      </c>
      <c r="P103" s="229">
        <v>0</v>
      </c>
      <c r="Q103" s="229">
        <f>ROUND(E103*P103,2)</f>
        <v>0</v>
      </c>
      <c r="R103" s="230"/>
      <c r="S103" s="230" t="s">
        <v>279</v>
      </c>
      <c r="T103" s="230" t="s">
        <v>280</v>
      </c>
      <c r="U103" s="230">
        <v>0</v>
      </c>
      <c r="V103" s="230">
        <f>ROUND(E103*U103,2)</f>
        <v>0</v>
      </c>
      <c r="W103" s="230"/>
      <c r="X103" s="230" t="s">
        <v>281</v>
      </c>
      <c r="Y103" s="210"/>
      <c r="Z103" s="210"/>
      <c r="AA103" s="210"/>
      <c r="AB103" s="210"/>
      <c r="AC103" s="210"/>
      <c r="AD103" s="210"/>
      <c r="AE103" s="210"/>
      <c r="AF103" s="210"/>
      <c r="AG103" s="210" t="s">
        <v>282</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x14ac:dyDescent="0.2">
      <c r="A104" s="234" t="s">
        <v>274</v>
      </c>
      <c r="B104" s="235" t="s">
        <v>179</v>
      </c>
      <c r="C104" s="254" t="s">
        <v>180</v>
      </c>
      <c r="D104" s="236"/>
      <c r="E104" s="237"/>
      <c r="F104" s="238"/>
      <c r="G104" s="239">
        <f>SUMIF(AG105:AG107,"&lt;&gt;NOR",G105:G107)</f>
        <v>0</v>
      </c>
      <c r="H104" s="233"/>
      <c r="I104" s="233">
        <f>SUM(I105:I107)</f>
        <v>0</v>
      </c>
      <c r="J104" s="233"/>
      <c r="K104" s="233">
        <f>SUM(K105:K107)</f>
        <v>0</v>
      </c>
      <c r="L104" s="233"/>
      <c r="M104" s="233">
        <f>SUM(M105:M107)</f>
        <v>0</v>
      </c>
      <c r="N104" s="232"/>
      <c r="O104" s="232">
        <f>SUM(O105:O107)</f>
        <v>0</v>
      </c>
      <c r="P104" s="232"/>
      <c r="Q104" s="232">
        <f>SUM(Q105:Q107)</f>
        <v>0</v>
      </c>
      <c r="R104" s="233"/>
      <c r="S104" s="233"/>
      <c r="T104" s="233"/>
      <c r="U104" s="233"/>
      <c r="V104" s="233">
        <f>SUM(V105:V107)</f>
        <v>0</v>
      </c>
      <c r="W104" s="233"/>
      <c r="X104" s="233"/>
      <c r="AG104" t="s">
        <v>275</v>
      </c>
    </row>
    <row r="105" spans="1:60" outlineLevel="1" x14ac:dyDescent="0.2">
      <c r="A105" s="247">
        <v>87</v>
      </c>
      <c r="B105" s="248" t="s">
        <v>1236</v>
      </c>
      <c r="C105" s="255" t="s">
        <v>1237</v>
      </c>
      <c r="D105" s="249" t="s">
        <v>872</v>
      </c>
      <c r="E105" s="250">
        <v>4</v>
      </c>
      <c r="F105" s="251"/>
      <c r="G105" s="252">
        <f>ROUND(E105*F105,2)</f>
        <v>0</v>
      </c>
      <c r="H105" s="231"/>
      <c r="I105" s="230">
        <f>ROUND(E105*H105,2)</f>
        <v>0</v>
      </c>
      <c r="J105" s="231"/>
      <c r="K105" s="230">
        <f>ROUND(E105*J105,2)</f>
        <v>0</v>
      </c>
      <c r="L105" s="230">
        <v>21</v>
      </c>
      <c r="M105" s="230">
        <f>G105*(1+L105/100)</f>
        <v>0</v>
      </c>
      <c r="N105" s="229">
        <v>0</v>
      </c>
      <c r="O105" s="229">
        <f>ROUND(E105*N105,2)</f>
        <v>0</v>
      </c>
      <c r="P105" s="229">
        <v>0</v>
      </c>
      <c r="Q105" s="229">
        <f>ROUND(E105*P105,2)</f>
        <v>0</v>
      </c>
      <c r="R105" s="230"/>
      <c r="S105" s="230" t="s">
        <v>279</v>
      </c>
      <c r="T105" s="230" t="s">
        <v>280</v>
      </c>
      <c r="U105" s="230">
        <v>0</v>
      </c>
      <c r="V105" s="230">
        <f>ROUND(E105*U105,2)</f>
        <v>0</v>
      </c>
      <c r="W105" s="230"/>
      <c r="X105" s="230" t="s">
        <v>281</v>
      </c>
      <c r="Y105" s="210"/>
      <c r="Z105" s="210"/>
      <c r="AA105" s="210"/>
      <c r="AB105" s="210"/>
      <c r="AC105" s="210"/>
      <c r="AD105" s="210"/>
      <c r="AE105" s="210"/>
      <c r="AF105" s="210"/>
      <c r="AG105" s="210" t="s">
        <v>282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7">
        <v>88</v>
      </c>
      <c r="B106" s="248" t="s">
        <v>1238</v>
      </c>
      <c r="C106" s="255" t="s">
        <v>1239</v>
      </c>
      <c r="D106" s="249" t="s">
        <v>872</v>
      </c>
      <c r="E106" s="250">
        <v>2</v>
      </c>
      <c r="F106" s="251"/>
      <c r="G106" s="252">
        <f>ROUND(E106*F106,2)</f>
        <v>0</v>
      </c>
      <c r="H106" s="231"/>
      <c r="I106" s="230">
        <f>ROUND(E106*H106,2)</f>
        <v>0</v>
      </c>
      <c r="J106" s="231"/>
      <c r="K106" s="230">
        <f>ROUND(E106*J106,2)</f>
        <v>0</v>
      </c>
      <c r="L106" s="230">
        <v>21</v>
      </c>
      <c r="M106" s="230">
        <f>G106*(1+L106/100)</f>
        <v>0</v>
      </c>
      <c r="N106" s="229">
        <v>0</v>
      </c>
      <c r="O106" s="229">
        <f>ROUND(E106*N106,2)</f>
        <v>0</v>
      </c>
      <c r="P106" s="229">
        <v>0</v>
      </c>
      <c r="Q106" s="229">
        <f>ROUND(E106*P106,2)</f>
        <v>0</v>
      </c>
      <c r="R106" s="230"/>
      <c r="S106" s="230" t="s">
        <v>279</v>
      </c>
      <c r="T106" s="230" t="s">
        <v>280</v>
      </c>
      <c r="U106" s="230">
        <v>0</v>
      </c>
      <c r="V106" s="230">
        <f>ROUND(E106*U106,2)</f>
        <v>0</v>
      </c>
      <c r="W106" s="230"/>
      <c r="X106" s="230" t="s">
        <v>281</v>
      </c>
      <c r="Y106" s="210"/>
      <c r="Z106" s="210"/>
      <c r="AA106" s="210"/>
      <c r="AB106" s="210"/>
      <c r="AC106" s="210"/>
      <c r="AD106" s="210"/>
      <c r="AE106" s="210"/>
      <c r="AF106" s="210"/>
      <c r="AG106" s="210" t="s">
        <v>282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7">
        <v>89</v>
      </c>
      <c r="B107" s="248" t="s">
        <v>1240</v>
      </c>
      <c r="C107" s="255" t="s">
        <v>1241</v>
      </c>
      <c r="D107" s="249" t="s">
        <v>872</v>
      </c>
      <c r="E107" s="250">
        <v>3</v>
      </c>
      <c r="F107" s="251"/>
      <c r="G107" s="252">
        <f>ROUND(E107*F107,2)</f>
        <v>0</v>
      </c>
      <c r="H107" s="231"/>
      <c r="I107" s="230">
        <f>ROUND(E107*H107,2)</f>
        <v>0</v>
      </c>
      <c r="J107" s="231"/>
      <c r="K107" s="230">
        <f>ROUND(E107*J107,2)</f>
        <v>0</v>
      </c>
      <c r="L107" s="230">
        <v>21</v>
      </c>
      <c r="M107" s="230">
        <f>G107*(1+L107/100)</f>
        <v>0</v>
      </c>
      <c r="N107" s="229">
        <v>0</v>
      </c>
      <c r="O107" s="229">
        <f>ROUND(E107*N107,2)</f>
        <v>0</v>
      </c>
      <c r="P107" s="229">
        <v>0</v>
      </c>
      <c r="Q107" s="229">
        <f>ROUND(E107*P107,2)</f>
        <v>0</v>
      </c>
      <c r="R107" s="230"/>
      <c r="S107" s="230" t="s">
        <v>279</v>
      </c>
      <c r="T107" s="230" t="s">
        <v>280</v>
      </c>
      <c r="U107" s="230">
        <v>0</v>
      </c>
      <c r="V107" s="230">
        <f>ROUND(E107*U107,2)</f>
        <v>0</v>
      </c>
      <c r="W107" s="230"/>
      <c r="X107" s="230" t="s">
        <v>281</v>
      </c>
      <c r="Y107" s="210"/>
      <c r="Z107" s="210"/>
      <c r="AA107" s="210"/>
      <c r="AB107" s="210"/>
      <c r="AC107" s="210"/>
      <c r="AD107" s="210"/>
      <c r="AE107" s="210"/>
      <c r="AF107" s="210"/>
      <c r="AG107" s="210" t="s">
        <v>282</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x14ac:dyDescent="0.2">
      <c r="A108" s="234" t="s">
        <v>274</v>
      </c>
      <c r="B108" s="235" t="s">
        <v>181</v>
      </c>
      <c r="C108" s="254" t="s">
        <v>182</v>
      </c>
      <c r="D108" s="236"/>
      <c r="E108" s="237"/>
      <c r="F108" s="238"/>
      <c r="G108" s="239">
        <f>SUMIF(AG109:AG111,"&lt;&gt;NOR",G109:G111)</f>
        <v>0</v>
      </c>
      <c r="H108" s="233"/>
      <c r="I108" s="233">
        <f>SUM(I109:I111)</f>
        <v>0</v>
      </c>
      <c r="J108" s="233"/>
      <c r="K108" s="233">
        <f>SUM(K109:K111)</f>
        <v>0</v>
      </c>
      <c r="L108" s="233"/>
      <c r="M108" s="233">
        <f>SUM(M109:M111)</f>
        <v>0</v>
      </c>
      <c r="N108" s="232"/>
      <c r="O108" s="232">
        <f>SUM(O109:O111)</f>
        <v>0</v>
      </c>
      <c r="P108" s="232"/>
      <c r="Q108" s="232">
        <f>SUM(Q109:Q111)</f>
        <v>0</v>
      </c>
      <c r="R108" s="233"/>
      <c r="S108" s="233"/>
      <c r="T108" s="233"/>
      <c r="U108" s="233"/>
      <c r="V108" s="233">
        <f>SUM(V109:V111)</f>
        <v>0</v>
      </c>
      <c r="W108" s="233"/>
      <c r="X108" s="233"/>
      <c r="AG108" t="s">
        <v>275</v>
      </c>
    </row>
    <row r="109" spans="1:60" outlineLevel="1" x14ac:dyDescent="0.2">
      <c r="A109" s="247">
        <v>90</v>
      </c>
      <c r="B109" s="248" t="s">
        <v>1959</v>
      </c>
      <c r="C109" s="255" t="s">
        <v>1243</v>
      </c>
      <c r="D109" s="249" t="s">
        <v>1208</v>
      </c>
      <c r="E109" s="250">
        <v>55</v>
      </c>
      <c r="F109" s="251"/>
      <c r="G109" s="252">
        <f>ROUND(E109*F109,2)</f>
        <v>0</v>
      </c>
      <c r="H109" s="231"/>
      <c r="I109" s="230">
        <f>ROUND(E109*H109,2)</f>
        <v>0</v>
      </c>
      <c r="J109" s="231"/>
      <c r="K109" s="230">
        <f>ROUND(E109*J109,2)</f>
        <v>0</v>
      </c>
      <c r="L109" s="230">
        <v>21</v>
      </c>
      <c r="M109" s="230">
        <f>G109*(1+L109/100)</f>
        <v>0</v>
      </c>
      <c r="N109" s="229">
        <v>0</v>
      </c>
      <c r="O109" s="229">
        <f>ROUND(E109*N109,2)</f>
        <v>0</v>
      </c>
      <c r="P109" s="229">
        <v>0</v>
      </c>
      <c r="Q109" s="229">
        <f>ROUND(E109*P109,2)</f>
        <v>0</v>
      </c>
      <c r="R109" s="230"/>
      <c r="S109" s="230" t="s">
        <v>279</v>
      </c>
      <c r="T109" s="230" t="s">
        <v>280</v>
      </c>
      <c r="U109" s="230">
        <v>0</v>
      </c>
      <c r="V109" s="230">
        <f>ROUND(E109*U109,2)</f>
        <v>0</v>
      </c>
      <c r="W109" s="230"/>
      <c r="X109" s="230" t="s">
        <v>387</v>
      </c>
      <c r="Y109" s="210"/>
      <c r="Z109" s="210"/>
      <c r="AA109" s="210"/>
      <c r="AB109" s="210"/>
      <c r="AC109" s="210"/>
      <c r="AD109" s="210"/>
      <c r="AE109" s="210"/>
      <c r="AF109" s="210"/>
      <c r="AG109" s="210" t="s">
        <v>388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47">
        <v>91</v>
      </c>
      <c r="B110" s="248" t="s">
        <v>1191</v>
      </c>
      <c r="C110" s="255" t="s">
        <v>1247</v>
      </c>
      <c r="D110" s="249" t="s">
        <v>872</v>
      </c>
      <c r="E110" s="250">
        <v>4</v>
      </c>
      <c r="F110" s="251"/>
      <c r="G110" s="252">
        <f>ROUND(E110*F110,2)</f>
        <v>0</v>
      </c>
      <c r="H110" s="231"/>
      <c r="I110" s="230">
        <f>ROUND(E110*H110,2)</f>
        <v>0</v>
      </c>
      <c r="J110" s="231"/>
      <c r="K110" s="230">
        <f>ROUND(E110*J110,2)</f>
        <v>0</v>
      </c>
      <c r="L110" s="230">
        <v>21</v>
      </c>
      <c r="M110" s="230">
        <f>G110*(1+L110/100)</f>
        <v>0</v>
      </c>
      <c r="N110" s="229">
        <v>0</v>
      </c>
      <c r="O110" s="229">
        <f>ROUND(E110*N110,2)</f>
        <v>0</v>
      </c>
      <c r="P110" s="229">
        <v>0</v>
      </c>
      <c r="Q110" s="229">
        <f>ROUND(E110*P110,2)</f>
        <v>0</v>
      </c>
      <c r="R110" s="230"/>
      <c r="S110" s="230" t="s">
        <v>279</v>
      </c>
      <c r="T110" s="230" t="s">
        <v>280</v>
      </c>
      <c r="U110" s="230">
        <v>0</v>
      </c>
      <c r="V110" s="230">
        <f>ROUND(E110*U110,2)</f>
        <v>0</v>
      </c>
      <c r="W110" s="230"/>
      <c r="X110" s="230" t="s">
        <v>281</v>
      </c>
      <c r="Y110" s="210"/>
      <c r="Z110" s="210"/>
      <c r="AA110" s="210"/>
      <c r="AB110" s="210"/>
      <c r="AC110" s="210"/>
      <c r="AD110" s="210"/>
      <c r="AE110" s="210"/>
      <c r="AF110" s="210"/>
      <c r="AG110" s="210" t="s">
        <v>282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1" x14ac:dyDescent="0.2">
      <c r="A111" s="247">
        <v>92</v>
      </c>
      <c r="B111" s="248" t="s">
        <v>1960</v>
      </c>
      <c r="C111" s="255" t="s">
        <v>1253</v>
      </c>
      <c r="D111" s="249" t="s">
        <v>364</v>
      </c>
      <c r="E111" s="250">
        <v>3</v>
      </c>
      <c r="F111" s="251"/>
      <c r="G111" s="252">
        <f>ROUND(E111*F111,2)</f>
        <v>0</v>
      </c>
      <c r="H111" s="231"/>
      <c r="I111" s="230">
        <f>ROUND(E111*H111,2)</f>
        <v>0</v>
      </c>
      <c r="J111" s="231"/>
      <c r="K111" s="230">
        <f>ROUND(E111*J111,2)</f>
        <v>0</v>
      </c>
      <c r="L111" s="230">
        <v>21</v>
      </c>
      <c r="M111" s="230">
        <f>G111*(1+L111/100)</f>
        <v>0</v>
      </c>
      <c r="N111" s="229">
        <v>0</v>
      </c>
      <c r="O111" s="229">
        <f>ROUND(E111*N111,2)</f>
        <v>0</v>
      </c>
      <c r="P111" s="229">
        <v>0</v>
      </c>
      <c r="Q111" s="229">
        <f>ROUND(E111*P111,2)</f>
        <v>0</v>
      </c>
      <c r="R111" s="230"/>
      <c r="S111" s="230" t="s">
        <v>279</v>
      </c>
      <c r="T111" s="230" t="s">
        <v>280</v>
      </c>
      <c r="U111" s="230">
        <v>0</v>
      </c>
      <c r="V111" s="230">
        <f>ROUND(E111*U111,2)</f>
        <v>0</v>
      </c>
      <c r="W111" s="230"/>
      <c r="X111" s="230" t="s">
        <v>281</v>
      </c>
      <c r="Y111" s="210"/>
      <c r="Z111" s="210"/>
      <c r="AA111" s="210"/>
      <c r="AB111" s="210"/>
      <c r="AC111" s="210"/>
      <c r="AD111" s="210"/>
      <c r="AE111" s="210"/>
      <c r="AF111" s="210"/>
      <c r="AG111" s="210" t="s">
        <v>282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x14ac:dyDescent="0.2">
      <c r="A112" s="234" t="s">
        <v>274</v>
      </c>
      <c r="B112" s="235" t="s">
        <v>183</v>
      </c>
      <c r="C112" s="254" t="s">
        <v>184</v>
      </c>
      <c r="D112" s="236"/>
      <c r="E112" s="237"/>
      <c r="F112" s="238"/>
      <c r="G112" s="239">
        <f>SUMIF(AG113:AG116,"&lt;&gt;NOR",G113:G116)</f>
        <v>0</v>
      </c>
      <c r="H112" s="233"/>
      <c r="I112" s="233">
        <f>SUM(I113:I116)</f>
        <v>0</v>
      </c>
      <c r="J112" s="233"/>
      <c r="K112" s="233">
        <f>SUM(K113:K116)</f>
        <v>0</v>
      </c>
      <c r="L112" s="233"/>
      <c r="M112" s="233">
        <f>SUM(M113:M116)</f>
        <v>0</v>
      </c>
      <c r="N112" s="232"/>
      <c r="O112" s="232">
        <f>SUM(O113:O116)</f>
        <v>0</v>
      </c>
      <c r="P112" s="232"/>
      <c r="Q112" s="232">
        <f>SUM(Q113:Q116)</f>
        <v>0</v>
      </c>
      <c r="R112" s="233"/>
      <c r="S112" s="233"/>
      <c r="T112" s="233"/>
      <c r="U112" s="233"/>
      <c r="V112" s="233">
        <f>SUM(V113:V116)</f>
        <v>0</v>
      </c>
      <c r="W112" s="233"/>
      <c r="X112" s="233"/>
      <c r="AG112" t="s">
        <v>275</v>
      </c>
    </row>
    <row r="113" spans="1:60" outlineLevel="1" x14ac:dyDescent="0.2">
      <c r="A113" s="247">
        <v>93</v>
      </c>
      <c r="B113" s="248" t="s">
        <v>1254</v>
      </c>
      <c r="C113" s="255" t="s">
        <v>1255</v>
      </c>
      <c r="D113" s="249" t="s">
        <v>386</v>
      </c>
      <c r="E113" s="250">
        <v>1</v>
      </c>
      <c r="F113" s="251"/>
      <c r="G113" s="252">
        <f>ROUND(E113*F113,2)</f>
        <v>0</v>
      </c>
      <c r="H113" s="231"/>
      <c r="I113" s="230">
        <f>ROUND(E113*H113,2)</f>
        <v>0</v>
      </c>
      <c r="J113" s="231"/>
      <c r="K113" s="230">
        <f>ROUND(E113*J113,2)</f>
        <v>0</v>
      </c>
      <c r="L113" s="230">
        <v>21</v>
      </c>
      <c r="M113" s="230">
        <f>G113*(1+L113/100)</f>
        <v>0</v>
      </c>
      <c r="N113" s="229">
        <v>0</v>
      </c>
      <c r="O113" s="229">
        <f>ROUND(E113*N113,2)</f>
        <v>0</v>
      </c>
      <c r="P113" s="229">
        <v>0</v>
      </c>
      <c r="Q113" s="229">
        <f>ROUND(E113*P113,2)</f>
        <v>0</v>
      </c>
      <c r="R113" s="230"/>
      <c r="S113" s="230" t="s">
        <v>279</v>
      </c>
      <c r="T113" s="230" t="s">
        <v>280</v>
      </c>
      <c r="U113" s="230">
        <v>0</v>
      </c>
      <c r="V113" s="230">
        <f>ROUND(E113*U113,2)</f>
        <v>0</v>
      </c>
      <c r="W113" s="230"/>
      <c r="X113" s="230" t="s">
        <v>387</v>
      </c>
      <c r="Y113" s="210"/>
      <c r="Z113" s="210"/>
      <c r="AA113" s="210"/>
      <c r="AB113" s="210"/>
      <c r="AC113" s="210"/>
      <c r="AD113" s="210"/>
      <c r="AE113" s="210"/>
      <c r="AF113" s="210"/>
      <c r="AG113" s="210" t="s">
        <v>388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7">
        <v>94</v>
      </c>
      <c r="B114" s="248" t="s">
        <v>1256</v>
      </c>
      <c r="C114" s="255" t="s">
        <v>1257</v>
      </c>
      <c r="D114" s="249" t="s">
        <v>386</v>
      </c>
      <c r="E114" s="250">
        <v>1</v>
      </c>
      <c r="F114" s="251"/>
      <c r="G114" s="252">
        <f>ROUND(E114*F114,2)</f>
        <v>0</v>
      </c>
      <c r="H114" s="231"/>
      <c r="I114" s="230">
        <f>ROUND(E114*H114,2)</f>
        <v>0</v>
      </c>
      <c r="J114" s="231"/>
      <c r="K114" s="230">
        <f>ROUND(E114*J114,2)</f>
        <v>0</v>
      </c>
      <c r="L114" s="230">
        <v>21</v>
      </c>
      <c r="M114" s="230">
        <f>G114*(1+L114/100)</f>
        <v>0</v>
      </c>
      <c r="N114" s="229">
        <v>0</v>
      </c>
      <c r="O114" s="229">
        <f>ROUND(E114*N114,2)</f>
        <v>0</v>
      </c>
      <c r="P114" s="229">
        <v>0</v>
      </c>
      <c r="Q114" s="229">
        <f>ROUND(E114*P114,2)</f>
        <v>0</v>
      </c>
      <c r="R114" s="230"/>
      <c r="S114" s="230" t="s">
        <v>279</v>
      </c>
      <c r="T114" s="230" t="s">
        <v>280</v>
      </c>
      <c r="U114" s="230">
        <v>0</v>
      </c>
      <c r="V114" s="230">
        <f>ROUND(E114*U114,2)</f>
        <v>0</v>
      </c>
      <c r="W114" s="230"/>
      <c r="X114" s="230" t="s">
        <v>387</v>
      </c>
      <c r="Y114" s="210"/>
      <c r="Z114" s="210"/>
      <c r="AA114" s="210"/>
      <c r="AB114" s="210"/>
      <c r="AC114" s="210"/>
      <c r="AD114" s="210"/>
      <c r="AE114" s="210"/>
      <c r="AF114" s="210"/>
      <c r="AG114" s="210" t="s">
        <v>388</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47">
        <v>95</v>
      </c>
      <c r="B115" s="248" t="s">
        <v>1211</v>
      </c>
      <c r="C115" s="255" t="s">
        <v>1258</v>
      </c>
      <c r="D115" s="249" t="s">
        <v>386</v>
      </c>
      <c r="E115" s="250">
        <v>1</v>
      </c>
      <c r="F115" s="251"/>
      <c r="G115" s="252">
        <f>ROUND(E115*F115,2)</f>
        <v>0</v>
      </c>
      <c r="H115" s="231"/>
      <c r="I115" s="230">
        <f>ROUND(E115*H115,2)</f>
        <v>0</v>
      </c>
      <c r="J115" s="231"/>
      <c r="K115" s="230">
        <f>ROUND(E115*J115,2)</f>
        <v>0</v>
      </c>
      <c r="L115" s="230">
        <v>21</v>
      </c>
      <c r="M115" s="230">
        <f>G115*(1+L115/100)</f>
        <v>0</v>
      </c>
      <c r="N115" s="229">
        <v>0</v>
      </c>
      <c r="O115" s="229">
        <f>ROUND(E115*N115,2)</f>
        <v>0</v>
      </c>
      <c r="P115" s="229">
        <v>0</v>
      </c>
      <c r="Q115" s="229">
        <f>ROUND(E115*P115,2)</f>
        <v>0</v>
      </c>
      <c r="R115" s="230"/>
      <c r="S115" s="230" t="s">
        <v>279</v>
      </c>
      <c r="T115" s="230" t="s">
        <v>280</v>
      </c>
      <c r="U115" s="230">
        <v>0</v>
      </c>
      <c r="V115" s="230">
        <f>ROUND(E115*U115,2)</f>
        <v>0</v>
      </c>
      <c r="W115" s="230"/>
      <c r="X115" s="230" t="s">
        <v>387</v>
      </c>
      <c r="Y115" s="210"/>
      <c r="Z115" s="210"/>
      <c r="AA115" s="210"/>
      <c r="AB115" s="210"/>
      <c r="AC115" s="210"/>
      <c r="AD115" s="210"/>
      <c r="AE115" s="210"/>
      <c r="AF115" s="210"/>
      <c r="AG115" s="210" t="s">
        <v>388</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1">
        <v>96</v>
      </c>
      <c r="B116" s="242" t="s">
        <v>1259</v>
      </c>
      <c r="C116" s="256" t="s">
        <v>1260</v>
      </c>
      <c r="D116" s="243" t="s">
        <v>386</v>
      </c>
      <c r="E116" s="244">
        <v>1</v>
      </c>
      <c r="F116" s="245"/>
      <c r="G116" s="246">
        <f>ROUND(E116*F116,2)</f>
        <v>0</v>
      </c>
      <c r="H116" s="231"/>
      <c r="I116" s="230">
        <f>ROUND(E116*H116,2)</f>
        <v>0</v>
      </c>
      <c r="J116" s="231"/>
      <c r="K116" s="230">
        <f>ROUND(E116*J116,2)</f>
        <v>0</v>
      </c>
      <c r="L116" s="230">
        <v>21</v>
      </c>
      <c r="M116" s="230">
        <f>G116*(1+L116/100)</f>
        <v>0</v>
      </c>
      <c r="N116" s="229">
        <v>0</v>
      </c>
      <c r="O116" s="229">
        <f>ROUND(E116*N116,2)</f>
        <v>0</v>
      </c>
      <c r="P116" s="229">
        <v>0</v>
      </c>
      <c r="Q116" s="229">
        <f>ROUND(E116*P116,2)</f>
        <v>0</v>
      </c>
      <c r="R116" s="230"/>
      <c r="S116" s="230" t="s">
        <v>279</v>
      </c>
      <c r="T116" s="230" t="s">
        <v>280</v>
      </c>
      <c r="U116" s="230">
        <v>0</v>
      </c>
      <c r="V116" s="230">
        <f>ROUND(E116*U116,2)</f>
        <v>0</v>
      </c>
      <c r="W116" s="230"/>
      <c r="X116" s="230" t="s">
        <v>387</v>
      </c>
      <c r="Y116" s="210"/>
      <c r="Z116" s="210"/>
      <c r="AA116" s="210"/>
      <c r="AB116" s="210"/>
      <c r="AC116" s="210"/>
      <c r="AD116" s="210"/>
      <c r="AE116" s="210"/>
      <c r="AF116" s="210"/>
      <c r="AG116" s="210" t="s">
        <v>388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x14ac:dyDescent="0.2">
      <c r="A117" s="3"/>
      <c r="B117" s="4"/>
      <c r="C117" s="258"/>
      <c r="D117" s="6"/>
      <c r="E117" s="3"/>
      <c r="F117" s="3"/>
      <c r="G117" s="3"/>
      <c r="H117" s="3"/>
      <c r="I117" s="3"/>
      <c r="J117" s="3"/>
      <c r="K117" s="3"/>
      <c r="L117" s="3"/>
      <c r="M117" s="3"/>
      <c r="N117" s="3"/>
      <c r="O117" s="3"/>
      <c r="P117" s="3"/>
      <c r="Q117" s="3"/>
      <c r="R117" s="3"/>
      <c r="S117" s="3"/>
      <c r="T117" s="3"/>
      <c r="U117" s="3"/>
      <c r="V117" s="3"/>
      <c r="W117" s="3"/>
      <c r="X117" s="3"/>
      <c r="AE117">
        <v>15</v>
      </c>
      <c r="AF117">
        <v>21</v>
      </c>
      <c r="AG117" t="s">
        <v>261</v>
      </c>
    </row>
    <row r="118" spans="1:60" x14ac:dyDescent="0.2">
      <c r="A118" s="213"/>
      <c r="B118" s="214" t="s">
        <v>31</v>
      </c>
      <c r="C118" s="259"/>
      <c r="D118" s="215"/>
      <c r="E118" s="216"/>
      <c r="F118" s="216"/>
      <c r="G118" s="240">
        <f>G8+G15+G22+G25+G52+G88+G92+G94+G101+G104+G108+G112</f>
        <v>0</v>
      </c>
      <c r="H118" s="3"/>
      <c r="I118" s="3"/>
      <c r="J118" s="3"/>
      <c r="K118" s="3"/>
      <c r="L118" s="3"/>
      <c r="M118" s="3"/>
      <c r="N118" s="3"/>
      <c r="O118" s="3"/>
      <c r="P118" s="3"/>
      <c r="Q118" s="3"/>
      <c r="R118" s="3"/>
      <c r="S118" s="3"/>
      <c r="T118" s="3"/>
      <c r="U118" s="3"/>
      <c r="V118" s="3"/>
      <c r="W118" s="3"/>
      <c r="X118" s="3"/>
      <c r="AE118">
        <f>SUMIF(L7:L116,AE117,G7:G116)</f>
        <v>0</v>
      </c>
      <c r="AF118">
        <f>SUMIF(L7:L116,AF117,G7:G116)</f>
        <v>0</v>
      </c>
      <c r="AG118" t="s">
        <v>380</v>
      </c>
    </row>
    <row r="119" spans="1:60" x14ac:dyDescent="0.2">
      <c r="A119" s="3"/>
      <c r="B119" s="4"/>
      <c r="C119" s="258"/>
      <c r="D119" s="6"/>
      <c r="E119" s="3"/>
      <c r="F119" s="3"/>
      <c r="G119" s="3"/>
      <c r="H119" s="3"/>
      <c r="I119" s="3"/>
      <c r="J119" s="3"/>
      <c r="K119" s="3"/>
      <c r="L119" s="3"/>
      <c r="M119" s="3"/>
      <c r="N119" s="3"/>
      <c r="O119" s="3"/>
      <c r="P119" s="3"/>
      <c r="Q119" s="3"/>
      <c r="R119" s="3"/>
      <c r="S119" s="3"/>
      <c r="T119" s="3"/>
      <c r="U119" s="3"/>
      <c r="V119" s="3"/>
      <c r="W119" s="3"/>
      <c r="X119" s="3"/>
    </row>
    <row r="120" spans="1:60" x14ac:dyDescent="0.2">
      <c r="A120" s="3"/>
      <c r="B120" s="4"/>
      <c r="C120" s="258"/>
      <c r="D120" s="6"/>
      <c r="E120" s="3"/>
      <c r="F120" s="3"/>
      <c r="G120" s="3"/>
      <c r="H120" s="3"/>
      <c r="I120" s="3"/>
      <c r="J120" s="3"/>
      <c r="K120" s="3"/>
      <c r="L120" s="3"/>
      <c r="M120" s="3"/>
      <c r="N120" s="3"/>
      <c r="O120" s="3"/>
      <c r="P120" s="3"/>
      <c r="Q120" s="3"/>
      <c r="R120" s="3"/>
      <c r="S120" s="3"/>
      <c r="T120" s="3"/>
      <c r="U120" s="3"/>
      <c r="V120" s="3"/>
      <c r="W120" s="3"/>
      <c r="X120" s="3"/>
    </row>
    <row r="121" spans="1:60" x14ac:dyDescent="0.2">
      <c r="A121" s="217" t="s">
        <v>381</v>
      </c>
      <c r="B121" s="217"/>
      <c r="C121" s="260"/>
      <c r="D121" s="6"/>
      <c r="E121" s="3"/>
      <c r="F121" s="3"/>
      <c r="G121" s="3"/>
      <c r="H121" s="3"/>
      <c r="I121" s="3"/>
      <c r="J121" s="3"/>
      <c r="K121" s="3"/>
      <c r="L121" s="3"/>
      <c r="M121" s="3"/>
      <c r="N121" s="3"/>
      <c r="O121" s="3"/>
      <c r="P121" s="3"/>
      <c r="Q121" s="3"/>
      <c r="R121" s="3"/>
      <c r="S121" s="3"/>
      <c r="T121" s="3"/>
      <c r="U121" s="3"/>
      <c r="V121" s="3"/>
      <c r="W121" s="3"/>
      <c r="X121" s="3"/>
    </row>
    <row r="122" spans="1:60" x14ac:dyDescent="0.2">
      <c r="A122" s="218"/>
      <c r="B122" s="219"/>
      <c r="C122" s="261"/>
      <c r="D122" s="219"/>
      <c r="E122" s="219"/>
      <c r="F122" s="219"/>
      <c r="G122" s="220"/>
      <c r="H122" s="3"/>
      <c r="I122" s="3"/>
      <c r="J122" s="3"/>
      <c r="K122" s="3"/>
      <c r="L122" s="3"/>
      <c r="M122" s="3"/>
      <c r="N122" s="3"/>
      <c r="O122" s="3"/>
      <c r="P122" s="3"/>
      <c r="Q122" s="3"/>
      <c r="R122" s="3"/>
      <c r="S122" s="3"/>
      <c r="T122" s="3"/>
      <c r="U122" s="3"/>
      <c r="V122" s="3"/>
      <c r="W122" s="3"/>
      <c r="X122" s="3"/>
      <c r="AG122" t="s">
        <v>382</v>
      </c>
    </row>
    <row r="123" spans="1:60" x14ac:dyDescent="0.2">
      <c r="A123" s="221"/>
      <c r="B123" s="222"/>
      <c r="C123" s="262"/>
      <c r="D123" s="222"/>
      <c r="E123" s="222"/>
      <c r="F123" s="222"/>
      <c r="G123" s="223"/>
      <c r="H123" s="3"/>
      <c r="I123" s="3"/>
      <c r="J123" s="3"/>
      <c r="K123" s="3"/>
      <c r="L123" s="3"/>
      <c r="M123" s="3"/>
      <c r="N123" s="3"/>
      <c r="O123" s="3"/>
      <c r="P123" s="3"/>
      <c r="Q123" s="3"/>
      <c r="R123" s="3"/>
      <c r="S123" s="3"/>
      <c r="T123" s="3"/>
      <c r="U123" s="3"/>
      <c r="V123" s="3"/>
      <c r="W123" s="3"/>
      <c r="X123" s="3"/>
    </row>
    <row r="124" spans="1:60" x14ac:dyDescent="0.2">
      <c r="A124" s="221"/>
      <c r="B124" s="222"/>
      <c r="C124" s="262"/>
      <c r="D124" s="222"/>
      <c r="E124" s="222"/>
      <c r="F124" s="222"/>
      <c r="G124" s="223"/>
      <c r="H124" s="3"/>
      <c r="I124" s="3"/>
      <c r="J124" s="3"/>
      <c r="K124" s="3"/>
      <c r="L124" s="3"/>
      <c r="M124" s="3"/>
      <c r="N124" s="3"/>
      <c r="O124" s="3"/>
      <c r="P124" s="3"/>
      <c r="Q124" s="3"/>
      <c r="R124" s="3"/>
      <c r="S124" s="3"/>
      <c r="T124" s="3"/>
      <c r="U124" s="3"/>
      <c r="V124" s="3"/>
      <c r="W124" s="3"/>
      <c r="X124" s="3"/>
    </row>
    <row r="125" spans="1:60" x14ac:dyDescent="0.2">
      <c r="A125" s="221"/>
      <c r="B125" s="222"/>
      <c r="C125" s="262"/>
      <c r="D125" s="222"/>
      <c r="E125" s="222"/>
      <c r="F125" s="222"/>
      <c r="G125" s="223"/>
      <c r="H125" s="3"/>
      <c r="I125" s="3"/>
      <c r="J125" s="3"/>
      <c r="K125" s="3"/>
      <c r="L125" s="3"/>
      <c r="M125" s="3"/>
      <c r="N125" s="3"/>
      <c r="O125" s="3"/>
      <c r="P125" s="3"/>
      <c r="Q125" s="3"/>
      <c r="R125" s="3"/>
      <c r="S125" s="3"/>
      <c r="T125" s="3"/>
      <c r="U125" s="3"/>
      <c r="V125" s="3"/>
      <c r="W125" s="3"/>
      <c r="X125" s="3"/>
    </row>
    <row r="126" spans="1:60" x14ac:dyDescent="0.2">
      <c r="A126" s="224"/>
      <c r="B126" s="225"/>
      <c r="C126" s="263"/>
      <c r="D126" s="225"/>
      <c r="E126" s="225"/>
      <c r="F126" s="225"/>
      <c r="G126" s="226"/>
      <c r="H126" s="3"/>
      <c r="I126" s="3"/>
      <c r="J126" s="3"/>
      <c r="K126" s="3"/>
      <c r="L126" s="3"/>
      <c r="M126" s="3"/>
      <c r="N126" s="3"/>
      <c r="O126" s="3"/>
      <c r="P126" s="3"/>
      <c r="Q126" s="3"/>
      <c r="R126" s="3"/>
      <c r="S126" s="3"/>
      <c r="T126" s="3"/>
      <c r="U126" s="3"/>
      <c r="V126" s="3"/>
      <c r="W126" s="3"/>
      <c r="X126" s="3"/>
    </row>
    <row r="127" spans="1:60" x14ac:dyDescent="0.2">
      <c r="A127" s="3"/>
      <c r="B127" s="4"/>
      <c r="C127" s="258"/>
      <c r="D127" s="6"/>
      <c r="E127" s="3"/>
      <c r="F127" s="3"/>
      <c r="G127" s="3"/>
      <c r="H127" s="3"/>
      <c r="I127" s="3"/>
      <c r="J127" s="3"/>
      <c r="K127" s="3"/>
      <c r="L127" s="3"/>
      <c r="M127" s="3"/>
      <c r="N127" s="3"/>
      <c r="O127" s="3"/>
      <c r="P127" s="3"/>
      <c r="Q127" s="3"/>
      <c r="R127" s="3"/>
      <c r="S127" s="3"/>
      <c r="T127" s="3"/>
      <c r="U127" s="3"/>
      <c r="V127" s="3"/>
      <c r="W127" s="3"/>
      <c r="X127" s="3"/>
    </row>
    <row r="128" spans="1:60" x14ac:dyDescent="0.2">
      <c r="C128" s="264"/>
      <c r="D128" s="10"/>
      <c r="AG128" t="s">
        <v>383</v>
      </c>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1:G1"/>
    <mergeCell ref="C2:G2"/>
    <mergeCell ref="C3:G3"/>
    <mergeCell ref="C4:G4"/>
    <mergeCell ref="A121:C121"/>
    <mergeCell ref="A122:G126"/>
    <mergeCell ref="C24:G2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A726-8ABE-4EA3-BD0E-0344A5FC144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76</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outlineLevel="1" x14ac:dyDescent="0.2">
      <c r="A9" s="247">
        <v>1</v>
      </c>
      <c r="B9" s="248" t="s">
        <v>1052</v>
      </c>
      <c r="C9" s="255" t="s">
        <v>1917</v>
      </c>
      <c r="D9" s="249" t="s">
        <v>345</v>
      </c>
      <c r="E9" s="250">
        <v>41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1056</v>
      </c>
      <c r="C10" s="255" t="s">
        <v>1057</v>
      </c>
      <c r="D10" s="249" t="s">
        <v>345</v>
      </c>
      <c r="E10" s="250">
        <v>45</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1064</v>
      </c>
      <c r="C11" s="255" t="s">
        <v>1065</v>
      </c>
      <c r="D11" s="249" t="s">
        <v>345</v>
      </c>
      <c r="E11" s="250">
        <v>83</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1080</v>
      </c>
      <c r="C12" s="255" t="s">
        <v>1081</v>
      </c>
      <c r="D12" s="249" t="s">
        <v>386</v>
      </c>
      <c r="E12" s="250">
        <v>4</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15</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3</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7</v>
      </c>
      <c r="B15" s="248" t="s">
        <v>1117</v>
      </c>
      <c r="C15" s="255" t="s">
        <v>1118</v>
      </c>
      <c r="D15" s="249" t="s">
        <v>322</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171</v>
      </c>
      <c r="C16" s="254" t="s">
        <v>172</v>
      </c>
      <c r="D16" s="236"/>
      <c r="E16" s="237"/>
      <c r="F16" s="238"/>
      <c r="G16" s="239">
        <f>SUMIF(AG17:AG25,"&lt;&gt;NOR",G17:G25)</f>
        <v>0</v>
      </c>
      <c r="H16" s="233"/>
      <c r="I16" s="233">
        <f>SUM(I17:I25)</f>
        <v>0</v>
      </c>
      <c r="J16" s="233"/>
      <c r="K16" s="233">
        <f>SUM(K17:K25)</f>
        <v>0</v>
      </c>
      <c r="L16" s="233"/>
      <c r="M16" s="233">
        <f>SUM(M17:M25)</f>
        <v>0</v>
      </c>
      <c r="N16" s="232"/>
      <c r="O16" s="232">
        <f>SUM(O17:O25)</f>
        <v>0</v>
      </c>
      <c r="P16" s="232"/>
      <c r="Q16" s="232">
        <f>SUM(Q17:Q25)</f>
        <v>0</v>
      </c>
      <c r="R16" s="233"/>
      <c r="S16" s="233"/>
      <c r="T16" s="233"/>
      <c r="U16" s="233"/>
      <c r="V16" s="233">
        <f>SUM(V17:V25)</f>
        <v>0</v>
      </c>
      <c r="W16" s="233"/>
      <c r="X16" s="233"/>
      <c r="AG16" t="s">
        <v>275</v>
      </c>
    </row>
    <row r="17" spans="1:60" outlineLevel="1" x14ac:dyDescent="0.2">
      <c r="A17" s="247">
        <v>8</v>
      </c>
      <c r="B17" s="248" t="s">
        <v>1918</v>
      </c>
      <c r="C17" s="255" t="s">
        <v>1919</v>
      </c>
      <c r="D17" s="249" t="s">
        <v>345</v>
      </c>
      <c r="E17" s="250">
        <v>41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1920</v>
      </c>
      <c r="C18" s="255" t="s">
        <v>1148</v>
      </c>
      <c r="D18" s="249" t="s">
        <v>345</v>
      </c>
      <c r="E18" s="250">
        <v>45</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282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1921</v>
      </c>
      <c r="C19" s="255" t="s">
        <v>1156</v>
      </c>
      <c r="D19" s="249" t="s">
        <v>345</v>
      </c>
      <c r="E19" s="250">
        <v>83</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1922</v>
      </c>
      <c r="C20" s="255" t="s">
        <v>1172</v>
      </c>
      <c r="D20" s="249" t="s">
        <v>1107</v>
      </c>
      <c r="E20" s="250">
        <v>4</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1923</v>
      </c>
      <c r="C21" s="255" t="s">
        <v>1180</v>
      </c>
      <c r="D21" s="249" t="s">
        <v>1104</v>
      </c>
      <c r="E21" s="250">
        <v>15</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13</v>
      </c>
      <c r="B22" s="248" t="s">
        <v>1924</v>
      </c>
      <c r="C22" s="255" t="s">
        <v>1182</v>
      </c>
      <c r="D22" s="249" t="s">
        <v>1107</v>
      </c>
      <c r="E22" s="250">
        <v>3</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14</v>
      </c>
      <c r="B23" s="248" t="s">
        <v>1185</v>
      </c>
      <c r="C23" s="255" t="s">
        <v>1186</v>
      </c>
      <c r="D23" s="249" t="s">
        <v>386</v>
      </c>
      <c r="E23" s="250">
        <v>18</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1192</v>
      </c>
      <c r="D24" s="249" t="s">
        <v>364</v>
      </c>
      <c r="E24" s="250">
        <v>4</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1926</v>
      </c>
      <c r="C25" s="255" t="s">
        <v>1927</v>
      </c>
      <c r="D25" s="249" t="s">
        <v>364</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173</v>
      </c>
      <c r="C26" s="254" t="s">
        <v>174</v>
      </c>
      <c r="D26" s="236"/>
      <c r="E26" s="237"/>
      <c r="F26" s="238"/>
      <c r="G26" s="239">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3"/>
      <c r="U26" s="233"/>
      <c r="V26" s="233">
        <f>SUM(V27:V27)</f>
        <v>0</v>
      </c>
      <c r="W26" s="233"/>
      <c r="X26" s="233"/>
      <c r="AG26" t="s">
        <v>275</v>
      </c>
    </row>
    <row r="27" spans="1:60" ht="22.5" outlineLevel="1" x14ac:dyDescent="0.2">
      <c r="A27" s="247">
        <v>17</v>
      </c>
      <c r="B27" s="248" t="s">
        <v>1209</v>
      </c>
      <c r="C27" s="255" t="s">
        <v>1210</v>
      </c>
      <c r="D27" s="249" t="s">
        <v>872</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34" t="s">
        <v>274</v>
      </c>
      <c r="B28" s="235" t="s">
        <v>177</v>
      </c>
      <c r="C28" s="254" t="s">
        <v>178</v>
      </c>
      <c r="D28" s="236"/>
      <c r="E28" s="237"/>
      <c r="F28" s="238"/>
      <c r="G28" s="239">
        <f>SUMIF(AG29:AG30,"&lt;&gt;NOR",G29:G30)</f>
        <v>0</v>
      </c>
      <c r="H28" s="233"/>
      <c r="I28" s="233">
        <f>SUM(I29:I30)</f>
        <v>0</v>
      </c>
      <c r="J28" s="233"/>
      <c r="K28" s="233">
        <f>SUM(K29:K30)</f>
        <v>0</v>
      </c>
      <c r="L28" s="233"/>
      <c r="M28" s="233">
        <f>SUM(M29:M30)</f>
        <v>0</v>
      </c>
      <c r="N28" s="232"/>
      <c r="O28" s="232">
        <f>SUM(O29:O30)</f>
        <v>0</v>
      </c>
      <c r="P28" s="232"/>
      <c r="Q28" s="232">
        <f>SUM(Q29:Q30)</f>
        <v>0</v>
      </c>
      <c r="R28" s="233"/>
      <c r="S28" s="233"/>
      <c r="T28" s="233"/>
      <c r="U28" s="233"/>
      <c r="V28" s="233">
        <f>SUM(V29:V30)</f>
        <v>0</v>
      </c>
      <c r="W28" s="233"/>
      <c r="X28" s="233"/>
      <c r="AG28" t="s">
        <v>275</v>
      </c>
    </row>
    <row r="29" spans="1:60" outlineLevel="1" x14ac:dyDescent="0.2">
      <c r="A29" s="247">
        <v>18</v>
      </c>
      <c r="B29" s="248" t="s">
        <v>1223</v>
      </c>
      <c r="C29" s="255" t="s">
        <v>1224</v>
      </c>
      <c r="D29" s="249" t="s">
        <v>872</v>
      </c>
      <c r="E29" s="250">
        <v>2</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19</v>
      </c>
      <c r="B30" s="248" t="s">
        <v>1225</v>
      </c>
      <c r="C30" s="255" t="s">
        <v>1226</v>
      </c>
      <c r="D30" s="249" t="s">
        <v>872</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34" t="s">
        <v>274</v>
      </c>
      <c r="B31" s="235" t="s">
        <v>169</v>
      </c>
      <c r="C31" s="254" t="s">
        <v>170</v>
      </c>
      <c r="D31" s="236"/>
      <c r="E31" s="237"/>
      <c r="F31" s="238"/>
      <c r="G31" s="239">
        <f>SUMIF(AG32:AG32,"&lt;&gt;NOR",G32:G32)</f>
        <v>0</v>
      </c>
      <c r="H31" s="233"/>
      <c r="I31" s="233">
        <f>SUM(I32:I32)</f>
        <v>0</v>
      </c>
      <c r="J31" s="233"/>
      <c r="K31" s="233">
        <f>SUM(K32:K32)</f>
        <v>0</v>
      </c>
      <c r="L31" s="233"/>
      <c r="M31" s="233">
        <f>SUM(M32:M32)</f>
        <v>0</v>
      </c>
      <c r="N31" s="232"/>
      <c r="O31" s="232">
        <f>SUM(O32:O32)</f>
        <v>0</v>
      </c>
      <c r="P31" s="232"/>
      <c r="Q31" s="232">
        <f>SUM(Q32:Q32)</f>
        <v>0</v>
      </c>
      <c r="R31" s="233"/>
      <c r="S31" s="233"/>
      <c r="T31" s="233"/>
      <c r="U31" s="233"/>
      <c r="V31" s="233">
        <f>SUM(V32:V32)</f>
        <v>0</v>
      </c>
      <c r="W31" s="233"/>
      <c r="X31" s="233"/>
      <c r="AG31" t="s">
        <v>275</v>
      </c>
    </row>
    <row r="32" spans="1:60" outlineLevel="1" x14ac:dyDescent="0.2">
      <c r="A32" s="247">
        <v>20</v>
      </c>
      <c r="B32" s="248" t="s">
        <v>1231</v>
      </c>
      <c r="C32" s="255" t="s">
        <v>1232</v>
      </c>
      <c r="D32" s="249" t="s">
        <v>1233</v>
      </c>
      <c r="E32" s="250">
        <v>121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387</v>
      </c>
      <c r="Y32" s="210"/>
      <c r="Z32" s="210"/>
      <c r="AA32" s="210"/>
      <c r="AB32" s="210"/>
      <c r="AC32" s="210"/>
      <c r="AD32" s="210"/>
      <c r="AE32" s="210"/>
      <c r="AF32" s="210"/>
      <c r="AG32" s="210" t="s">
        <v>388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34" t="s">
        <v>274</v>
      </c>
      <c r="B33" s="235" t="s">
        <v>179</v>
      </c>
      <c r="C33" s="254" t="s">
        <v>180</v>
      </c>
      <c r="D33" s="236"/>
      <c r="E33" s="237"/>
      <c r="F33" s="238"/>
      <c r="G33" s="239">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3"/>
      <c r="U33" s="233"/>
      <c r="V33" s="233">
        <f>SUM(V34:V34)</f>
        <v>0</v>
      </c>
      <c r="W33" s="233"/>
      <c r="X33" s="233"/>
      <c r="AG33" t="s">
        <v>275</v>
      </c>
    </row>
    <row r="34" spans="1:60" outlineLevel="1" x14ac:dyDescent="0.2">
      <c r="A34" s="247">
        <v>21</v>
      </c>
      <c r="B34" s="248" t="s">
        <v>1238</v>
      </c>
      <c r="C34" s="255" t="s">
        <v>1239</v>
      </c>
      <c r="D34" s="249" t="s">
        <v>872</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183</v>
      </c>
      <c r="C35" s="254" t="s">
        <v>184</v>
      </c>
      <c r="D35" s="236"/>
      <c r="E35" s="237"/>
      <c r="F35" s="238"/>
      <c r="G35" s="239">
        <f>SUMIF(AG36:AG39,"&lt;&gt;NOR",G36:G39)</f>
        <v>0</v>
      </c>
      <c r="H35" s="233"/>
      <c r="I35" s="233">
        <f>SUM(I36:I39)</f>
        <v>0</v>
      </c>
      <c r="J35" s="233"/>
      <c r="K35" s="233">
        <f>SUM(K36:K39)</f>
        <v>0</v>
      </c>
      <c r="L35" s="233"/>
      <c r="M35" s="233">
        <f>SUM(M36:M39)</f>
        <v>0</v>
      </c>
      <c r="N35" s="232"/>
      <c r="O35" s="232">
        <f>SUM(O36:O39)</f>
        <v>0</v>
      </c>
      <c r="P35" s="232"/>
      <c r="Q35" s="232">
        <f>SUM(Q36:Q39)</f>
        <v>0</v>
      </c>
      <c r="R35" s="233"/>
      <c r="S35" s="233"/>
      <c r="T35" s="233"/>
      <c r="U35" s="233"/>
      <c r="V35" s="233">
        <f>SUM(V36:V39)</f>
        <v>0</v>
      </c>
      <c r="W35" s="233"/>
      <c r="X35" s="233"/>
      <c r="AG35" t="s">
        <v>275</v>
      </c>
    </row>
    <row r="36" spans="1:60" outlineLevel="1" x14ac:dyDescent="0.2">
      <c r="A36" s="247">
        <v>22</v>
      </c>
      <c r="B36" s="248" t="s">
        <v>1254</v>
      </c>
      <c r="C36" s="255" t="s">
        <v>1255</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23</v>
      </c>
      <c r="B37" s="248" t="s">
        <v>1256</v>
      </c>
      <c r="C37" s="255" t="s">
        <v>1257</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24</v>
      </c>
      <c r="B38" s="248" t="s">
        <v>1211</v>
      </c>
      <c r="C38" s="255" t="s">
        <v>1258</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1">
        <v>25</v>
      </c>
      <c r="B39" s="242" t="s">
        <v>1259</v>
      </c>
      <c r="C39" s="256" t="s">
        <v>1260</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3"/>
      <c r="B40" s="4"/>
      <c r="C40" s="258"/>
      <c r="D40" s="6"/>
      <c r="E40" s="3"/>
      <c r="F40" s="3"/>
      <c r="G40" s="3"/>
      <c r="H40" s="3"/>
      <c r="I40" s="3"/>
      <c r="J40" s="3"/>
      <c r="K40" s="3"/>
      <c r="L40" s="3"/>
      <c r="M40" s="3"/>
      <c r="N40" s="3"/>
      <c r="O40" s="3"/>
      <c r="P40" s="3"/>
      <c r="Q40" s="3"/>
      <c r="R40" s="3"/>
      <c r="S40" s="3"/>
      <c r="T40" s="3"/>
      <c r="U40" s="3"/>
      <c r="V40" s="3"/>
      <c r="W40" s="3"/>
      <c r="X40" s="3"/>
      <c r="AE40">
        <v>15</v>
      </c>
      <c r="AF40">
        <v>21</v>
      </c>
      <c r="AG40" t="s">
        <v>261</v>
      </c>
    </row>
    <row r="41" spans="1:60" x14ac:dyDescent="0.2">
      <c r="A41" s="213"/>
      <c r="B41" s="214" t="s">
        <v>31</v>
      </c>
      <c r="C41" s="259"/>
      <c r="D41" s="215"/>
      <c r="E41" s="216"/>
      <c r="F41" s="216"/>
      <c r="G41" s="240">
        <f>G8+G16+G26+G28+G31+G33+G35</f>
        <v>0</v>
      </c>
      <c r="H41" s="3"/>
      <c r="I41" s="3"/>
      <c r="J41" s="3"/>
      <c r="K41" s="3"/>
      <c r="L41" s="3"/>
      <c r="M41" s="3"/>
      <c r="N41" s="3"/>
      <c r="O41" s="3"/>
      <c r="P41" s="3"/>
      <c r="Q41" s="3"/>
      <c r="R41" s="3"/>
      <c r="S41" s="3"/>
      <c r="T41" s="3"/>
      <c r="U41" s="3"/>
      <c r="V41" s="3"/>
      <c r="W41" s="3"/>
      <c r="X41" s="3"/>
      <c r="AE41">
        <f>SUMIF(L7:L39,AE40,G7:G39)</f>
        <v>0</v>
      </c>
      <c r="AF41">
        <f>SUMIF(L7:L39,AF40,G7:G39)</f>
        <v>0</v>
      </c>
      <c r="AG41" t="s">
        <v>380</v>
      </c>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row>
    <row r="44" spans="1:60" x14ac:dyDescent="0.2">
      <c r="A44" s="217" t="s">
        <v>381</v>
      </c>
      <c r="B44" s="217"/>
      <c r="C44" s="260"/>
      <c r="D44" s="6"/>
      <c r="E44" s="3"/>
      <c r="F44" s="3"/>
      <c r="G44" s="3"/>
      <c r="H44" s="3"/>
      <c r="I44" s="3"/>
      <c r="J44" s="3"/>
      <c r="K44" s="3"/>
      <c r="L44" s="3"/>
      <c r="M44" s="3"/>
      <c r="N44" s="3"/>
      <c r="O44" s="3"/>
      <c r="P44" s="3"/>
      <c r="Q44" s="3"/>
      <c r="R44" s="3"/>
      <c r="S44" s="3"/>
      <c r="T44" s="3"/>
      <c r="U44" s="3"/>
      <c r="V44" s="3"/>
      <c r="W44" s="3"/>
      <c r="X44" s="3"/>
    </row>
    <row r="45" spans="1:60" x14ac:dyDescent="0.2">
      <c r="A45" s="218"/>
      <c r="B45" s="219"/>
      <c r="C45" s="261"/>
      <c r="D45" s="219"/>
      <c r="E45" s="219"/>
      <c r="F45" s="219"/>
      <c r="G45" s="220"/>
      <c r="H45" s="3"/>
      <c r="I45" s="3"/>
      <c r="J45" s="3"/>
      <c r="K45" s="3"/>
      <c r="L45" s="3"/>
      <c r="M45" s="3"/>
      <c r="N45" s="3"/>
      <c r="O45" s="3"/>
      <c r="P45" s="3"/>
      <c r="Q45" s="3"/>
      <c r="R45" s="3"/>
      <c r="S45" s="3"/>
      <c r="T45" s="3"/>
      <c r="U45" s="3"/>
      <c r="V45" s="3"/>
      <c r="W45" s="3"/>
      <c r="X45" s="3"/>
      <c r="AG45" t="s">
        <v>382</v>
      </c>
    </row>
    <row r="46" spans="1:60" x14ac:dyDescent="0.2">
      <c r="A46" s="221"/>
      <c r="B46" s="222"/>
      <c r="C46" s="262"/>
      <c r="D46" s="222"/>
      <c r="E46" s="222"/>
      <c r="F46" s="222"/>
      <c r="G46" s="223"/>
      <c r="H46" s="3"/>
      <c r="I46" s="3"/>
      <c r="J46" s="3"/>
      <c r="K46" s="3"/>
      <c r="L46" s="3"/>
      <c r="M46" s="3"/>
      <c r="N46" s="3"/>
      <c r="O46" s="3"/>
      <c r="P46" s="3"/>
      <c r="Q46" s="3"/>
      <c r="R46" s="3"/>
      <c r="S46" s="3"/>
      <c r="T46" s="3"/>
      <c r="U46" s="3"/>
      <c r="V46" s="3"/>
      <c r="W46" s="3"/>
      <c r="X46" s="3"/>
    </row>
    <row r="47" spans="1:60" x14ac:dyDescent="0.2">
      <c r="A47" s="221"/>
      <c r="B47" s="222"/>
      <c r="C47" s="262"/>
      <c r="D47" s="222"/>
      <c r="E47" s="222"/>
      <c r="F47" s="222"/>
      <c r="G47" s="223"/>
      <c r="H47" s="3"/>
      <c r="I47" s="3"/>
      <c r="J47" s="3"/>
      <c r="K47" s="3"/>
      <c r="L47" s="3"/>
      <c r="M47" s="3"/>
      <c r="N47" s="3"/>
      <c r="O47" s="3"/>
      <c r="P47" s="3"/>
      <c r="Q47" s="3"/>
      <c r="R47" s="3"/>
      <c r="S47" s="3"/>
      <c r="T47" s="3"/>
      <c r="U47" s="3"/>
      <c r="V47" s="3"/>
      <c r="W47" s="3"/>
      <c r="X47" s="3"/>
    </row>
    <row r="48" spans="1:60" x14ac:dyDescent="0.2">
      <c r="A48" s="221"/>
      <c r="B48" s="222"/>
      <c r="C48" s="262"/>
      <c r="D48" s="222"/>
      <c r="E48" s="222"/>
      <c r="F48" s="222"/>
      <c r="G48" s="223"/>
      <c r="H48" s="3"/>
      <c r="I48" s="3"/>
      <c r="J48" s="3"/>
      <c r="K48" s="3"/>
      <c r="L48" s="3"/>
      <c r="M48" s="3"/>
      <c r="N48" s="3"/>
      <c r="O48" s="3"/>
      <c r="P48" s="3"/>
      <c r="Q48" s="3"/>
      <c r="R48" s="3"/>
      <c r="S48" s="3"/>
      <c r="T48" s="3"/>
      <c r="U48" s="3"/>
      <c r="V48" s="3"/>
      <c r="W48" s="3"/>
      <c r="X48" s="3"/>
    </row>
    <row r="49" spans="1:33" x14ac:dyDescent="0.2">
      <c r="A49" s="224"/>
      <c r="B49" s="225"/>
      <c r="C49" s="263"/>
      <c r="D49" s="225"/>
      <c r="E49" s="225"/>
      <c r="F49" s="225"/>
      <c r="G49" s="226"/>
      <c r="H49" s="3"/>
      <c r="I49" s="3"/>
      <c r="J49" s="3"/>
      <c r="K49" s="3"/>
      <c r="L49" s="3"/>
      <c r="M49" s="3"/>
      <c r="N49" s="3"/>
      <c r="O49" s="3"/>
      <c r="P49" s="3"/>
      <c r="Q49" s="3"/>
      <c r="R49" s="3"/>
      <c r="S49" s="3"/>
      <c r="T49" s="3"/>
      <c r="U49" s="3"/>
      <c r="V49" s="3"/>
      <c r="W49" s="3"/>
      <c r="X49" s="3"/>
    </row>
    <row r="50" spans="1:33" x14ac:dyDescent="0.2">
      <c r="A50" s="3"/>
      <c r="B50" s="4"/>
      <c r="C50" s="258"/>
      <c r="D50" s="6"/>
      <c r="E50" s="3"/>
      <c r="F50" s="3"/>
      <c r="G50" s="3"/>
      <c r="H50" s="3"/>
      <c r="I50" s="3"/>
      <c r="J50" s="3"/>
      <c r="K50" s="3"/>
      <c r="L50" s="3"/>
      <c r="M50" s="3"/>
      <c r="N50" s="3"/>
      <c r="O50" s="3"/>
      <c r="P50" s="3"/>
      <c r="Q50" s="3"/>
      <c r="R50" s="3"/>
      <c r="S50" s="3"/>
      <c r="T50" s="3"/>
      <c r="U50" s="3"/>
      <c r="V50" s="3"/>
      <c r="W50" s="3"/>
      <c r="X50" s="3"/>
    </row>
    <row r="51" spans="1:33" x14ac:dyDescent="0.2">
      <c r="C51" s="264"/>
      <c r="D51" s="10"/>
      <c r="AG51" t="s">
        <v>383</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44:C44"/>
    <mergeCell ref="A45:G4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EAD0-D23B-4C6C-9AE9-D3C39BB8F55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75</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139</v>
      </c>
      <c r="C8" s="254" t="s">
        <v>140</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22.5" outlineLevel="1" x14ac:dyDescent="0.2">
      <c r="A9" s="247">
        <v>1</v>
      </c>
      <c r="B9" s="248" t="s">
        <v>1929</v>
      </c>
      <c r="C9" s="255" t="s">
        <v>1961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141</v>
      </c>
      <c r="C10" s="254" t="s">
        <v>142</v>
      </c>
      <c r="D10" s="236"/>
      <c r="E10" s="237"/>
      <c r="F10" s="238"/>
      <c r="G10" s="239">
        <f>SUMIF(AG11:AG11,"&lt;&gt;NOR",G11:G11)</f>
        <v>0</v>
      </c>
      <c r="H10" s="233"/>
      <c r="I10" s="233">
        <f>SUM(I11:I11)</f>
        <v>0</v>
      </c>
      <c r="J10" s="233"/>
      <c r="K10" s="233">
        <f>SUM(K11:K11)</f>
        <v>0</v>
      </c>
      <c r="L10" s="233"/>
      <c r="M10" s="233">
        <f>SUM(M11:M11)</f>
        <v>0</v>
      </c>
      <c r="N10" s="232"/>
      <c r="O10" s="232">
        <f>SUM(O11:O11)</f>
        <v>0</v>
      </c>
      <c r="P10" s="232"/>
      <c r="Q10" s="232">
        <f>SUM(Q11:Q11)</f>
        <v>0</v>
      </c>
      <c r="R10" s="233"/>
      <c r="S10" s="233"/>
      <c r="T10" s="233"/>
      <c r="U10" s="233"/>
      <c r="V10" s="233">
        <f>SUM(V11:V11)</f>
        <v>0</v>
      </c>
      <c r="W10" s="233"/>
      <c r="X10" s="233"/>
      <c r="AG10" t="s">
        <v>275</v>
      </c>
    </row>
    <row r="11" spans="1:60" ht="22.5" outlineLevel="1" x14ac:dyDescent="0.2">
      <c r="A11" s="247">
        <v>2</v>
      </c>
      <c r="B11" s="248" t="s">
        <v>1018</v>
      </c>
      <c r="C11" s="255" t="s">
        <v>1019</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34" t="s">
        <v>274</v>
      </c>
      <c r="B12" s="235" t="s">
        <v>145</v>
      </c>
      <c r="C12" s="254" t="s">
        <v>146</v>
      </c>
      <c r="D12" s="236"/>
      <c r="E12" s="237"/>
      <c r="F12" s="238"/>
      <c r="G12" s="239">
        <f>SUMIF(AG13:AG13,"&lt;&gt;NOR",G13:G13)</f>
        <v>0</v>
      </c>
      <c r="H12" s="233"/>
      <c r="I12" s="233">
        <f>SUM(I13:I13)</f>
        <v>0</v>
      </c>
      <c r="J12" s="233"/>
      <c r="K12" s="233">
        <f>SUM(K13:K13)</f>
        <v>0</v>
      </c>
      <c r="L12" s="233"/>
      <c r="M12" s="233">
        <f>SUM(M13:M13)</f>
        <v>0</v>
      </c>
      <c r="N12" s="232"/>
      <c r="O12" s="232">
        <f>SUM(O13:O13)</f>
        <v>0</v>
      </c>
      <c r="P12" s="232"/>
      <c r="Q12" s="232">
        <f>SUM(Q13:Q13)</f>
        <v>0</v>
      </c>
      <c r="R12" s="233"/>
      <c r="S12" s="233"/>
      <c r="T12" s="233"/>
      <c r="U12" s="233"/>
      <c r="V12" s="233">
        <f>SUM(V13:V13)</f>
        <v>0</v>
      </c>
      <c r="W12" s="233"/>
      <c r="X12" s="233"/>
      <c r="AG12" t="s">
        <v>275</v>
      </c>
    </row>
    <row r="13" spans="1:60" outlineLevel="1" x14ac:dyDescent="0.2">
      <c r="A13" s="247">
        <v>3</v>
      </c>
      <c r="B13" s="248" t="s">
        <v>1962</v>
      </c>
      <c r="C13" s="255" t="s">
        <v>1963</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34" t="s">
        <v>274</v>
      </c>
      <c r="B14" s="235" t="s">
        <v>147</v>
      </c>
      <c r="C14" s="254" t="s">
        <v>148</v>
      </c>
      <c r="D14" s="236"/>
      <c r="E14" s="237"/>
      <c r="F14" s="238"/>
      <c r="G14" s="239">
        <f>SUMIF(AG15:AG24,"&lt;&gt;NOR",G15:G24)</f>
        <v>0</v>
      </c>
      <c r="H14" s="233"/>
      <c r="I14" s="233">
        <f>SUM(I15:I24)</f>
        <v>0</v>
      </c>
      <c r="J14" s="233"/>
      <c r="K14" s="233">
        <f>SUM(K15:K24)</f>
        <v>0</v>
      </c>
      <c r="L14" s="233"/>
      <c r="M14" s="233">
        <f>SUM(M15:M24)</f>
        <v>0</v>
      </c>
      <c r="N14" s="232"/>
      <c r="O14" s="232">
        <f>SUM(O15:O24)</f>
        <v>0</v>
      </c>
      <c r="P14" s="232"/>
      <c r="Q14" s="232">
        <f>SUM(Q15:Q24)</f>
        <v>0</v>
      </c>
      <c r="R14" s="233"/>
      <c r="S14" s="233"/>
      <c r="T14" s="233"/>
      <c r="U14" s="233"/>
      <c r="V14" s="233">
        <f>SUM(V15:V24)</f>
        <v>0</v>
      </c>
      <c r="W14" s="233"/>
      <c r="X14" s="233"/>
      <c r="AG14" t="s">
        <v>275</v>
      </c>
    </row>
    <row r="15" spans="1:60" outlineLevel="1" x14ac:dyDescent="0.2">
      <c r="A15" s="247">
        <v>4</v>
      </c>
      <c r="B15" s="248" t="s">
        <v>1052</v>
      </c>
      <c r="C15" s="255" t="s">
        <v>1917</v>
      </c>
      <c r="D15" s="249" t="s">
        <v>345</v>
      </c>
      <c r="E15" s="250">
        <v>36</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5</v>
      </c>
      <c r="B16" s="248" t="s">
        <v>1056</v>
      </c>
      <c r="C16" s="255" t="s">
        <v>1057</v>
      </c>
      <c r="D16" s="249" t="s">
        <v>345</v>
      </c>
      <c r="E16" s="250">
        <v>35</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388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6</v>
      </c>
      <c r="B17" s="248" t="s">
        <v>1064</v>
      </c>
      <c r="C17" s="255" t="s">
        <v>1065</v>
      </c>
      <c r="D17" s="249" t="s">
        <v>345</v>
      </c>
      <c r="E17" s="250">
        <v>125</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7</v>
      </c>
      <c r="B18" s="248" t="s">
        <v>1072</v>
      </c>
      <c r="C18" s="255" t="s">
        <v>1073</v>
      </c>
      <c r="D18" s="249" t="s">
        <v>345</v>
      </c>
      <c r="E18" s="250">
        <v>42</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8</v>
      </c>
      <c r="B19" s="248" t="s">
        <v>1074</v>
      </c>
      <c r="C19" s="255" t="s">
        <v>1075</v>
      </c>
      <c r="D19" s="249" t="s">
        <v>345</v>
      </c>
      <c r="E19" s="250">
        <v>35</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9</v>
      </c>
      <c r="B20" s="248" t="s">
        <v>1080</v>
      </c>
      <c r="C20" s="255" t="s">
        <v>1964</v>
      </c>
      <c r="D20" s="249" t="s">
        <v>386</v>
      </c>
      <c r="E20" s="250">
        <v>10</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388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10</v>
      </c>
      <c r="B21" s="248" t="s">
        <v>1102</v>
      </c>
      <c r="C21" s="255" t="s">
        <v>1103</v>
      </c>
      <c r="D21" s="249" t="s">
        <v>1104</v>
      </c>
      <c r="E21" s="250">
        <v>32</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388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11</v>
      </c>
      <c r="B22" s="248" t="s">
        <v>1105</v>
      </c>
      <c r="C22" s="255" t="s">
        <v>1106</v>
      </c>
      <c r="D22" s="249" t="s">
        <v>1107</v>
      </c>
      <c r="E22" s="250">
        <v>8</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12</v>
      </c>
      <c r="B23" s="248" t="s">
        <v>1923</v>
      </c>
      <c r="C23" s="255" t="s">
        <v>1111</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13</v>
      </c>
      <c r="B24" s="248" t="s">
        <v>1117</v>
      </c>
      <c r="C24" s="255" t="s">
        <v>1118</v>
      </c>
      <c r="D24" s="249" t="s">
        <v>322</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388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34" t="s">
        <v>274</v>
      </c>
      <c r="B25" s="235" t="s">
        <v>171</v>
      </c>
      <c r="C25" s="254" t="s">
        <v>172</v>
      </c>
      <c r="D25" s="236"/>
      <c r="E25" s="237"/>
      <c r="F25" s="238"/>
      <c r="G25" s="239">
        <f>SUMIF(AG26:AG40,"&lt;&gt;NOR",G26:G40)</f>
        <v>0</v>
      </c>
      <c r="H25" s="233"/>
      <c r="I25" s="233">
        <f>SUM(I26:I40)</f>
        <v>0</v>
      </c>
      <c r="J25" s="233"/>
      <c r="K25" s="233">
        <f>SUM(K26:K40)</f>
        <v>0</v>
      </c>
      <c r="L25" s="233"/>
      <c r="M25" s="233">
        <f>SUM(M26:M40)</f>
        <v>0</v>
      </c>
      <c r="N25" s="232"/>
      <c r="O25" s="232">
        <f>SUM(O26:O40)</f>
        <v>0</v>
      </c>
      <c r="P25" s="232"/>
      <c r="Q25" s="232">
        <f>SUM(Q26:Q40)</f>
        <v>0</v>
      </c>
      <c r="R25" s="233"/>
      <c r="S25" s="233"/>
      <c r="T25" s="233"/>
      <c r="U25" s="233"/>
      <c r="V25" s="233">
        <f>SUM(V26:V40)</f>
        <v>0</v>
      </c>
      <c r="W25" s="233"/>
      <c r="X25" s="233"/>
      <c r="AG25" t="s">
        <v>275</v>
      </c>
    </row>
    <row r="26" spans="1:60" ht="22.5" outlineLevel="1" x14ac:dyDescent="0.2">
      <c r="A26" s="247">
        <v>14</v>
      </c>
      <c r="B26" s="248" t="s">
        <v>1965</v>
      </c>
      <c r="C26" s="255" t="s">
        <v>1120</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15</v>
      </c>
      <c r="B27" s="248" t="s">
        <v>1925</v>
      </c>
      <c r="C27" s="255" t="s">
        <v>1919</v>
      </c>
      <c r="D27" s="249" t="s">
        <v>345</v>
      </c>
      <c r="E27" s="250">
        <v>36</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16</v>
      </c>
      <c r="B28" s="248" t="s">
        <v>1926</v>
      </c>
      <c r="C28" s="255" t="s">
        <v>1148</v>
      </c>
      <c r="D28" s="249" t="s">
        <v>345</v>
      </c>
      <c r="E28" s="250">
        <v>35</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282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17</v>
      </c>
      <c r="B29" s="248" t="s">
        <v>1966</v>
      </c>
      <c r="C29" s="255" t="s">
        <v>1156</v>
      </c>
      <c r="D29" s="249" t="s">
        <v>345</v>
      </c>
      <c r="E29" s="250">
        <v>125</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18</v>
      </c>
      <c r="B30" s="248" t="s">
        <v>1041</v>
      </c>
      <c r="C30" s="255" t="s">
        <v>1164</v>
      </c>
      <c r="D30" s="249" t="s">
        <v>345</v>
      </c>
      <c r="E30" s="250">
        <v>42</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19</v>
      </c>
      <c r="B31" s="248" t="s">
        <v>1967</v>
      </c>
      <c r="C31" s="255" t="s">
        <v>1166</v>
      </c>
      <c r="D31" s="249" t="s">
        <v>345</v>
      </c>
      <c r="E31" s="250">
        <v>35</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282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20</v>
      </c>
      <c r="B32" s="248" t="s">
        <v>1045</v>
      </c>
      <c r="C32" s="255" t="s">
        <v>1968</v>
      </c>
      <c r="D32" s="249" t="s">
        <v>1107</v>
      </c>
      <c r="E32" s="250">
        <v>10</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21</v>
      </c>
      <c r="B33" s="248" t="s">
        <v>1936</v>
      </c>
      <c r="C33" s="255" t="s">
        <v>1180</v>
      </c>
      <c r="D33" s="249" t="s">
        <v>1104</v>
      </c>
      <c r="E33" s="250">
        <v>32</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282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22</v>
      </c>
      <c r="B34" s="248" t="s">
        <v>1937</v>
      </c>
      <c r="C34" s="255" t="s">
        <v>1182</v>
      </c>
      <c r="D34" s="249" t="s">
        <v>1107</v>
      </c>
      <c r="E34" s="250">
        <v>8</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23</v>
      </c>
      <c r="B35" s="248" t="s">
        <v>1969</v>
      </c>
      <c r="C35" s="255" t="s">
        <v>1184</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282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24</v>
      </c>
      <c r="B36" s="248" t="s">
        <v>1185</v>
      </c>
      <c r="C36" s="255" t="s">
        <v>1186</v>
      </c>
      <c r="D36" s="249" t="s">
        <v>386</v>
      </c>
      <c r="E36" s="250">
        <v>25</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282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25</v>
      </c>
      <c r="B37" s="248" t="s">
        <v>1189</v>
      </c>
      <c r="C37" s="255" t="s">
        <v>1190</v>
      </c>
      <c r="D37" s="249" t="s">
        <v>364</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282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26</v>
      </c>
      <c r="B38" s="248" t="s">
        <v>1939</v>
      </c>
      <c r="C38" s="255" t="s">
        <v>1192</v>
      </c>
      <c r="D38" s="249" t="s">
        <v>364</v>
      </c>
      <c r="E38" s="250">
        <v>5</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282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27</v>
      </c>
      <c r="B39" s="248" t="s">
        <v>1970</v>
      </c>
      <c r="C39" s="255" t="s">
        <v>1927</v>
      </c>
      <c r="D39" s="249" t="s">
        <v>364</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282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28</v>
      </c>
      <c r="B40" s="248" t="s">
        <v>1062</v>
      </c>
      <c r="C40" s="255" t="s">
        <v>1205</v>
      </c>
      <c r="D40" s="249" t="s">
        <v>1007</v>
      </c>
      <c r="E40" s="250">
        <v>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282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34" t="s">
        <v>274</v>
      </c>
      <c r="B41" s="235" t="s">
        <v>173</v>
      </c>
      <c r="C41" s="254" t="s">
        <v>174</v>
      </c>
      <c r="D41" s="236"/>
      <c r="E41" s="237"/>
      <c r="F41" s="238"/>
      <c r="G41" s="239">
        <f>SUMIF(AG42:AG44,"&lt;&gt;NOR",G42:G44)</f>
        <v>0</v>
      </c>
      <c r="H41" s="233"/>
      <c r="I41" s="233">
        <f>SUM(I42:I44)</f>
        <v>0</v>
      </c>
      <c r="J41" s="233"/>
      <c r="K41" s="233">
        <f>SUM(K42:K44)</f>
        <v>0</v>
      </c>
      <c r="L41" s="233"/>
      <c r="M41" s="233">
        <f>SUM(M42:M44)</f>
        <v>0</v>
      </c>
      <c r="N41" s="232"/>
      <c r="O41" s="232">
        <f>SUM(O42:O44)</f>
        <v>0</v>
      </c>
      <c r="P41" s="232"/>
      <c r="Q41" s="232">
        <f>SUM(Q42:Q44)</f>
        <v>0</v>
      </c>
      <c r="R41" s="233"/>
      <c r="S41" s="233"/>
      <c r="T41" s="233"/>
      <c r="U41" s="233"/>
      <c r="V41" s="233">
        <f>SUM(V42:V44)</f>
        <v>0</v>
      </c>
      <c r="W41" s="233"/>
      <c r="X41" s="233"/>
      <c r="AG41" t="s">
        <v>275</v>
      </c>
    </row>
    <row r="42" spans="1:60" outlineLevel="1" x14ac:dyDescent="0.2">
      <c r="A42" s="247">
        <v>29</v>
      </c>
      <c r="B42" s="248" t="s">
        <v>1206</v>
      </c>
      <c r="C42" s="255" t="s">
        <v>1207</v>
      </c>
      <c r="D42" s="249" t="s">
        <v>1208</v>
      </c>
      <c r="E42" s="250">
        <v>4</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388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47">
        <v>30</v>
      </c>
      <c r="B43" s="248" t="s">
        <v>1209</v>
      </c>
      <c r="C43" s="255" t="s">
        <v>1210</v>
      </c>
      <c r="D43" s="249" t="s">
        <v>872</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282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31</v>
      </c>
      <c r="B44" s="248" t="s">
        <v>1211</v>
      </c>
      <c r="C44" s="255" t="s">
        <v>1212</v>
      </c>
      <c r="D44" s="249" t="s">
        <v>872</v>
      </c>
      <c r="E44" s="250">
        <v>1</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282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234" t="s">
        <v>274</v>
      </c>
      <c r="B45" s="235" t="s">
        <v>175</v>
      </c>
      <c r="C45" s="254" t="s">
        <v>176</v>
      </c>
      <c r="D45" s="236"/>
      <c r="E45" s="237"/>
      <c r="F45" s="238"/>
      <c r="G45" s="239">
        <f>SUMIF(AG46:AG47,"&lt;&gt;NOR",G46:G47)</f>
        <v>0</v>
      </c>
      <c r="H45" s="233"/>
      <c r="I45" s="233">
        <f>SUM(I46:I47)</f>
        <v>0</v>
      </c>
      <c r="J45" s="233"/>
      <c r="K45" s="233">
        <f>SUM(K46:K47)</f>
        <v>0</v>
      </c>
      <c r="L45" s="233"/>
      <c r="M45" s="233">
        <f>SUM(M46:M47)</f>
        <v>0</v>
      </c>
      <c r="N45" s="232"/>
      <c r="O45" s="232">
        <f>SUM(O46:O47)</f>
        <v>0</v>
      </c>
      <c r="P45" s="232"/>
      <c r="Q45" s="232">
        <f>SUM(Q46:Q47)</f>
        <v>0</v>
      </c>
      <c r="R45" s="233"/>
      <c r="S45" s="233"/>
      <c r="T45" s="233"/>
      <c r="U45" s="233"/>
      <c r="V45" s="233">
        <f>SUM(V46:V47)</f>
        <v>0</v>
      </c>
      <c r="W45" s="233"/>
      <c r="X45" s="233"/>
      <c r="AG45" t="s">
        <v>275</v>
      </c>
    </row>
    <row r="46" spans="1:60" outlineLevel="1" x14ac:dyDescent="0.2">
      <c r="A46" s="247">
        <v>32</v>
      </c>
      <c r="B46" s="248" t="s">
        <v>1213</v>
      </c>
      <c r="C46" s="255" t="s">
        <v>1214</v>
      </c>
      <c r="D46" s="249" t="s">
        <v>1208</v>
      </c>
      <c r="E46" s="250">
        <v>4</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281</v>
      </c>
      <c r="Y46" s="210"/>
      <c r="Z46" s="210"/>
      <c r="AA46" s="210"/>
      <c r="AB46" s="210"/>
      <c r="AC46" s="210"/>
      <c r="AD46" s="210"/>
      <c r="AE46" s="210"/>
      <c r="AF46" s="210"/>
      <c r="AG46" s="210" t="s">
        <v>282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33</v>
      </c>
      <c r="B47" s="248" t="s">
        <v>1971</v>
      </c>
      <c r="C47" s="255" t="s">
        <v>1216</v>
      </c>
      <c r="D47" s="249" t="s">
        <v>386</v>
      </c>
      <c r="E47" s="250">
        <v>4</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281</v>
      </c>
      <c r="Y47" s="210"/>
      <c r="Z47" s="210"/>
      <c r="AA47" s="210"/>
      <c r="AB47" s="210"/>
      <c r="AC47" s="210"/>
      <c r="AD47" s="210"/>
      <c r="AE47" s="210"/>
      <c r="AF47" s="210"/>
      <c r="AG47" s="210" t="s">
        <v>282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234" t="s">
        <v>274</v>
      </c>
      <c r="B48" s="235" t="s">
        <v>177</v>
      </c>
      <c r="C48" s="254" t="s">
        <v>178</v>
      </c>
      <c r="D48" s="236"/>
      <c r="E48" s="237"/>
      <c r="F48" s="238"/>
      <c r="G48" s="239">
        <f>SUMIF(AG49:AG54,"&lt;&gt;NOR",G49:G54)</f>
        <v>0</v>
      </c>
      <c r="H48" s="233"/>
      <c r="I48" s="233">
        <f>SUM(I49:I54)</f>
        <v>0</v>
      </c>
      <c r="J48" s="233"/>
      <c r="K48" s="233">
        <f>SUM(K49:K54)</f>
        <v>0</v>
      </c>
      <c r="L48" s="233"/>
      <c r="M48" s="233">
        <f>SUM(M49:M54)</f>
        <v>0</v>
      </c>
      <c r="N48" s="232"/>
      <c r="O48" s="232">
        <f>SUM(O49:O54)</f>
        <v>0</v>
      </c>
      <c r="P48" s="232"/>
      <c r="Q48" s="232">
        <f>SUM(Q49:Q54)</f>
        <v>0</v>
      </c>
      <c r="R48" s="233"/>
      <c r="S48" s="233"/>
      <c r="T48" s="233"/>
      <c r="U48" s="233"/>
      <c r="V48" s="233">
        <f>SUM(V49:V54)</f>
        <v>0</v>
      </c>
      <c r="W48" s="233"/>
      <c r="X48" s="233"/>
      <c r="AG48" t="s">
        <v>275</v>
      </c>
    </row>
    <row r="49" spans="1:60" outlineLevel="1" x14ac:dyDescent="0.2">
      <c r="A49" s="247">
        <v>34</v>
      </c>
      <c r="B49" s="248" t="s">
        <v>1217</v>
      </c>
      <c r="C49" s="255" t="s">
        <v>1218</v>
      </c>
      <c r="D49" s="249" t="s">
        <v>1208</v>
      </c>
      <c r="E49" s="250">
        <v>4</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281</v>
      </c>
      <c r="Y49" s="210"/>
      <c r="Z49" s="210"/>
      <c r="AA49" s="210"/>
      <c r="AB49" s="210"/>
      <c r="AC49" s="210"/>
      <c r="AD49" s="210"/>
      <c r="AE49" s="210"/>
      <c r="AF49" s="210"/>
      <c r="AG49" s="210" t="s">
        <v>282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7">
        <v>35</v>
      </c>
      <c r="B50" s="248" t="s">
        <v>1219</v>
      </c>
      <c r="C50" s="255" t="s">
        <v>1220</v>
      </c>
      <c r="D50" s="249" t="s">
        <v>872</v>
      </c>
      <c r="E50" s="250">
        <v>2</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282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36</v>
      </c>
      <c r="B51" s="248" t="s">
        <v>1221</v>
      </c>
      <c r="C51" s="255" t="s">
        <v>1222</v>
      </c>
      <c r="D51" s="249" t="s">
        <v>872</v>
      </c>
      <c r="E51" s="250">
        <v>1</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281</v>
      </c>
      <c r="Y51" s="210"/>
      <c r="Z51" s="210"/>
      <c r="AA51" s="210"/>
      <c r="AB51" s="210"/>
      <c r="AC51" s="210"/>
      <c r="AD51" s="210"/>
      <c r="AE51" s="210"/>
      <c r="AF51" s="210"/>
      <c r="AG51" s="210" t="s">
        <v>282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37</v>
      </c>
      <c r="B52" s="248" t="s">
        <v>1223</v>
      </c>
      <c r="C52" s="255" t="s">
        <v>1224</v>
      </c>
      <c r="D52" s="249" t="s">
        <v>872</v>
      </c>
      <c r="E52" s="250">
        <v>2</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281</v>
      </c>
      <c r="Y52" s="210"/>
      <c r="Z52" s="210"/>
      <c r="AA52" s="210"/>
      <c r="AB52" s="210"/>
      <c r="AC52" s="210"/>
      <c r="AD52" s="210"/>
      <c r="AE52" s="210"/>
      <c r="AF52" s="210"/>
      <c r="AG52" s="210" t="s">
        <v>282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38</v>
      </c>
      <c r="B53" s="248" t="s">
        <v>1225</v>
      </c>
      <c r="C53" s="255" t="s">
        <v>1226</v>
      </c>
      <c r="D53" s="249" t="s">
        <v>872</v>
      </c>
      <c r="E53" s="250">
        <v>1</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282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39</v>
      </c>
      <c r="B54" s="248" t="s">
        <v>1972</v>
      </c>
      <c r="C54" s="255" t="s">
        <v>1228</v>
      </c>
      <c r="D54" s="249" t="s">
        <v>872</v>
      </c>
      <c r="E54" s="250">
        <v>1</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1229</v>
      </c>
      <c r="Y54" s="210"/>
      <c r="Z54" s="210"/>
      <c r="AA54" s="210"/>
      <c r="AB54" s="210"/>
      <c r="AC54" s="210"/>
      <c r="AD54" s="210"/>
      <c r="AE54" s="210"/>
      <c r="AF54" s="210"/>
      <c r="AG54" s="210" t="s">
        <v>1230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34" t="s">
        <v>274</v>
      </c>
      <c r="B55" s="235" t="s">
        <v>169</v>
      </c>
      <c r="C55" s="254" t="s">
        <v>170</v>
      </c>
      <c r="D55" s="236"/>
      <c r="E55" s="237"/>
      <c r="F55" s="238"/>
      <c r="G55" s="239">
        <f>SUMIF(AG56:AG56,"&lt;&gt;NOR",G56:G56)</f>
        <v>0</v>
      </c>
      <c r="H55" s="233"/>
      <c r="I55" s="233">
        <f>SUM(I56:I56)</f>
        <v>0</v>
      </c>
      <c r="J55" s="233"/>
      <c r="K55" s="233">
        <f>SUM(K56:K56)</f>
        <v>0</v>
      </c>
      <c r="L55" s="233"/>
      <c r="M55" s="233">
        <f>SUM(M56:M56)</f>
        <v>0</v>
      </c>
      <c r="N55" s="232"/>
      <c r="O55" s="232">
        <f>SUM(O56:O56)</f>
        <v>0</v>
      </c>
      <c r="P55" s="232"/>
      <c r="Q55" s="232">
        <f>SUM(Q56:Q56)</f>
        <v>0</v>
      </c>
      <c r="R55" s="233"/>
      <c r="S55" s="233"/>
      <c r="T55" s="233"/>
      <c r="U55" s="233"/>
      <c r="V55" s="233">
        <f>SUM(V56:V56)</f>
        <v>0</v>
      </c>
      <c r="W55" s="233"/>
      <c r="X55" s="233"/>
      <c r="AG55" t="s">
        <v>275</v>
      </c>
    </row>
    <row r="56" spans="1:60" outlineLevel="1" x14ac:dyDescent="0.2">
      <c r="A56" s="247">
        <v>40</v>
      </c>
      <c r="B56" s="248" t="s">
        <v>1231</v>
      </c>
      <c r="C56" s="255" t="s">
        <v>1232</v>
      </c>
      <c r="D56" s="249" t="s">
        <v>1233</v>
      </c>
      <c r="E56" s="250">
        <v>280</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387</v>
      </c>
      <c r="Y56" s="210"/>
      <c r="Z56" s="210"/>
      <c r="AA56" s="210"/>
      <c r="AB56" s="210"/>
      <c r="AC56" s="210"/>
      <c r="AD56" s="210"/>
      <c r="AE56" s="210"/>
      <c r="AF56" s="210"/>
      <c r="AG56" s="210" t="s">
        <v>388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34" t="s">
        <v>274</v>
      </c>
      <c r="B57" s="235" t="s">
        <v>179</v>
      </c>
      <c r="C57" s="254" t="s">
        <v>180</v>
      </c>
      <c r="D57" s="236"/>
      <c r="E57" s="237"/>
      <c r="F57" s="238"/>
      <c r="G57" s="239">
        <f>SUMIF(AG58:AG60,"&lt;&gt;NOR",G58:G60)</f>
        <v>0</v>
      </c>
      <c r="H57" s="233"/>
      <c r="I57" s="233">
        <f>SUM(I58:I60)</f>
        <v>0</v>
      </c>
      <c r="J57" s="233"/>
      <c r="K57" s="233">
        <f>SUM(K58:K60)</f>
        <v>0</v>
      </c>
      <c r="L57" s="233"/>
      <c r="M57" s="233">
        <f>SUM(M58:M60)</f>
        <v>0</v>
      </c>
      <c r="N57" s="232"/>
      <c r="O57" s="232">
        <f>SUM(O58:O60)</f>
        <v>0</v>
      </c>
      <c r="P57" s="232"/>
      <c r="Q57" s="232">
        <f>SUM(Q58:Q60)</f>
        <v>0</v>
      </c>
      <c r="R57" s="233"/>
      <c r="S57" s="233"/>
      <c r="T57" s="233"/>
      <c r="U57" s="233"/>
      <c r="V57" s="233">
        <f>SUM(V58:V60)</f>
        <v>0</v>
      </c>
      <c r="W57" s="233"/>
      <c r="X57" s="233"/>
      <c r="AG57" t="s">
        <v>275</v>
      </c>
    </row>
    <row r="58" spans="1:60" outlineLevel="1" x14ac:dyDescent="0.2">
      <c r="A58" s="247">
        <v>41</v>
      </c>
      <c r="B58" s="248" t="s">
        <v>1236</v>
      </c>
      <c r="C58" s="255" t="s">
        <v>1237</v>
      </c>
      <c r="D58" s="249" t="s">
        <v>872</v>
      </c>
      <c r="E58" s="250">
        <v>1</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282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42</v>
      </c>
      <c r="B59" s="248" t="s">
        <v>1238</v>
      </c>
      <c r="C59" s="255" t="s">
        <v>1239</v>
      </c>
      <c r="D59" s="249" t="s">
        <v>872</v>
      </c>
      <c r="E59" s="250">
        <v>1</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282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43</v>
      </c>
      <c r="B60" s="248" t="s">
        <v>1240</v>
      </c>
      <c r="C60" s="255" t="s">
        <v>1241</v>
      </c>
      <c r="D60" s="249" t="s">
        <v>872</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282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234" t="s">
        <v>274</v>
      </c>
      <c r="B61" s="235" t="s">
        <v>181</v>
      </c>
      <c r="C61" s="254" t="s">
        <v>182</v>
      </c>
      <c r="D61" s="236"/>
      <c r="E61" s="237"/>
      <c r="F61" s="238"/>
      <c r="G61" s="239">
        <f>SUMIF(AG62:AG63,"&lt;&gt;NOR",G62:G63)</f>
        <v>0</v>
      </c>
      <c r="H61" s="233"/>
      <c r="I61" s="233">
        <f>SUM(I62:I63)</f>
        <v>0</v>
      </c>
      <c r="J61" s="233"/>
      <c r="K61" s="233">
        <f>SUM(K62:K63)</f>
        <v>0</v>
      </c>
      <c r="L61" s="233"/>
      <c r="M61" s="233">
        <f>SUM(M62:M63)</f>
        <v>0</v>
      </c>
      <c r="N61" s="232"/>
      <c r="O61" s="232">
        <f>SUM(O62:O63)</f>
        <v>0</v>
      </c>
      <c r="P61" s="232"/>
      <c r="Q61" s="232">
        <f>SUM(Q62:Q63)</f>
        <v>0</v>
      </c>
      <c r="R61" s="233"/>
      <c r="S61" s="233"/>
      <c r="T61" s="233"/>
      <c r="U61" s="233"/>
      <c r="V61" s="233">
        <f>SUM(V62:V63)</f>
        <v>0</v>
      </c>
      <c r="W61" s="233"/>
      <c r="X61" s="233"/>
      <c r="AG61" t="s">
        <v>275</v>
      </c>
    </row>
    <row r="62" spans="1:60" ht="22.5" outlineLevel="1" x14ac:dyDescent="0.2">
      <c r="A62" s="247">
        <v>44</v>
      </c>
      <c r="B62" s="248" t="s">
        <v>1959</v>
      </c>
      <c r="C62" s="255" t="s">
        <v>1973</v>
      </c>
      <c r="D62" s="249" t="s">
        <v>1208</v>
      </c>
      <c r="E62" s="250">
        <v>2</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387</v>
      </c>
      <c r="Y62" s="210"/>
      <c r="Z62" s="210"/>
      <c r="AA62" s="210"/>
      <c r="AB62" s="210"/>
      <c r="AC62" s="210"/>
      <c r="AD62" s="210"/>
      <c r="AE62" s="210"/>
      <c r="AF62" s="210"/>
      <c r="AG62" s="210" t="s">
        <v>388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45</v>
      </c>
      <c r="B63" s="248" t="s">
        <v>1950</v>
      </c>
      <c r="C63" s="255" t="s">
        <v>1247</v>
      </c>
      <c r="D63" s="249" t="s">
        <v>872</v>
      </c>
      <c r="E63" s="250">
        <v>1</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282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234" t="s">
        <v>274</v>
      </c>
      <c r="B64" s="235" t="s">
        <v>183</v>
      </c>
      <c r="C64" s="254" t="s">
        <v>184</v>
      </c>
      <c r="D64" s="236"/>
      <c r="E64" s="237"/>
      <c r="F64" s="238"/>
      <c r="G64" s="239">
        <f>SUMIF(AG65:AG68,"&lt;&gt;NOR",G65:G68)</f>
        <v>0</v>
      </c>
      <c r="H64" s="233"/>
      <c r="I64" s="233">
        <f>SUM(I65:I68)</f>
        <v>0</v>
      </c>
      <c r="J64" s="233"/>
      <c r="K64" s="233">
        <f>SUM(K65:K68)</f>
        <v>0</v>
      </c>
      <c r="L64" s="233"/>
      <c r="M64" s="233">
        <f>SUM(M65:M68)</f>
        <v>0</v>
      </c>
      <c r="N64" s="232"/>
      <c r="O64" s="232">
        <f>SUM(O65:O68)</f>
        <v>0</v>
      </c>
      <c r="P64" s="232"/>
      <c r="Q64" s="232">
        <f>SUM(Q65:Q68)</f>
        <v>0</v>
      </c>
      <c r="R64" s="233"/>
      <c r="S64" s="233"/>
      <c r="T64" s="233"/>
      <c r="U64" s="233"/>
      <c r="V64" s="233">
        <f>SUM(V65:V68)</f>
        <v>0</v>
      </c>
      <c r="W64" s="233"/>
      <c r="X64" s="233"/>
      <c r="AG64" t="s">
        <v>275</v>
      </c>
    </row>
    <row r="65" spans="1:60" outlineLevel="1" x14ac:dyDescent="0.2">
      <c r="A65" s="247">
        <v>46</v>
      </c>
      <c r="B65" s="248" t="s">
        <v>1254</v>
      </c>
      <c r="C65" s="255" t="s">
        <v>1255</v>
      </c>
      <c r="D65" s="249" t="s">
        <v>386</v>
      </c>
      <c r="E65" s="250">
        <v>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387</v>
      </c>
      <c r="Y65" s="210"/>
      <c r="Z65" s="210"/>
      <c r="AA65" s="210"/>
      <c r="AB65" s="210"/>
      <c r="AC65" s="210"/>
      <c r="AD65" s="210"/>
      <c r="AE65" s="210"/>
      <c r="AF65" s="210"/>
      <c r="AG65" s="210" t="s">
        <v>388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47</v>
      </c>
      <c r="B66" s="248" t="s">
        <v>1256</v>
      </c>
      <c r="C66" s="255" t="s">
        <v>1257</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387</v>
      </c>
      <c r="Y66" s="210"/>
      <c r="Z66" s="210"/>
      <c r="AA66" s="210"/>
      <c r="AB66" s="210"/>
      <c r="AC66" s="210"/>
      <c r="AD66" s="210"/>
      <c r="AE66" s="210"/>
      <c r="AF66" s="210"/>
      <c r="AG66" s="210" t="s">
        <v>388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48</v>
      </c>
      <c r="B67" s="248" t="s">
        <v>1211</v>
      </c>
      <c r="C67" s="255" t="s">
        <v>1258</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387</v>
      </c>
      <c r="Y67" s="210"/>
      <c r="Z67" s="210"/>
      <c r="AA67" s="210"/>
      <c r="AB67" s="210"/>
      <c r="AC67" s="210"/>
      <c r="AD67" s="210"/>
      <c r="AE67" s="210"/>
      <c r="AF67" s="210"/>
      <c r="AG67" s="210" t="s">
        <v>388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1">
        <v>49</v>
      </c>
      <c r="B68" s="242" t="s">
        <v>1259</v>
      </c>
      <c r="C68" s="256" t="s">
        <v>1260</v>
      </c>
      <c r="D68" s="243" t="s">
        <v>386</v>
      </c>
      <c r="E68" s="244">
        <v>1</v>
      </c>
      <c r="F68" s="245"/>
      <c r="G68" s="246">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387</v>
      </c>
      <c r="Y68" s="210"/>
      <c r="Z68" s="210"/>
      <c r="AA68" s="210"/>
      <c r="AB68" s="210"/>
      <c r="AC68" s="210"/>
      <c r="AD68" s="210"/>
      <c r="AE68" s="210"/>
      <c r="AF68" s="210"/>
      <c r="AG68" s="210" t="s">
        <v>388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3"/>
      <c r="B69" s="4"/>
      <c r="C69" s="258"/>
      <c r="D69" s="6"/>
      <c r="E69" s="3"/>
      <c r="F69" s="3"/>
      <c r="G69" s="3"/>
      <c r="H69" s="3"/>
      <c r="I69" s="3"/>
      <c r="J69" s="3"/>
      <c r="K69" s="3"/>
      <c r="L69" s="3"/>
      <c r="M69" s="3"/>
      <c r="N69" s="3"/>
      <c r="O69" s="3"/>
      <c r="P69" s="3"/>
      <c r="Q69" s="3"/>
      <c r="R69" s="3"/>
      <c r="S69" s="3"/>
      <c r="T69" s="3"/>
      <c r="U69" s="3"/>
      <c r="V69" s="3"/>
      <c r="W69" s="3"/>
      <c r="X69" s="3"/>
      <c r="AE69">
        <v>15</v>
      </c>
      <c r="AF69">
        <v>21</v>
      </c>
      <c r="AG69" t="s">
        <v>261</v>
      </c>
    </row>
    <row r="70" spans="1:60" x14ac:dyDescent="0.2">
      <c r="A70" s="213"/>
      <c r="B70" s="214" t="s">
        <v>31</v>
      </c>
      <c r="C70" s="259"/>
      <c r="D70" s="215"/>
      <c r="E70" s="216"/>
      <c r="F70" s="216"/>
      <c r="G70" s="240">
        <f>G8+G10+G12+G14+G25+G41+G45+G48+G55+G57+G61+G64</f>
        <v>0</v>
      </c>
      <c r="H70" s="3"/>
      <c r="I70" s="3"/>
      <c r="J70" s="3"/>
      <c r="K70" s="3"/>
      <c r="L70" s="3"/>
      <c r="M70" s="3"/>
      <c r="N70" s="3"/>
      <c r="O70" s="3"/>
      <c r="P70" s="3"/>
      <c r="Q70" s="3"/>
      <c r="R70" s="3"/>
      <c r="S70" s="3"/>
      <c r="T70" s="3"/>
      <c r="U70" s="3"/>
      <c r="V70" s="3"/>
      <c r="W70" s="3"/>
      <c r="X70" s="3"/>
      <c r="AE70">
        <f>SUMIF(L7:L68,AE69,G7:G68)</f>
        <v>0</v>
      </c>
      <c r="AF70">
        <f>SUMIF(L7:L68,AF69,G7:G68)</f>
        <v>0</v>
      </c>
      <c r="AG70" t="s">
        <v>380</v>
      </c>
    </row>
    <row r="71" spans="1:60" x14ac:dyDescent="0.2">
      <c r="A71" s="3"/>
      <c r="B71" s="4"/>
      <c r="C71" s="258"/>
      <c r="D71" s="6"/>
      <c r="E71" s="3"/>
      <c r="F71" s="3"/>
      <c r="G71" s="3"/>
      <c r="H71" s="3"/>
      <c r="I71" s="3"/>
      <c r="J71" s="3"/>
      <c r="K71" s="3"/>
      <c r="L71" s="3"/>
      <c r="M71" s="3"/>
      <c r="N71" s="3"/>
      <c r="O71" s="3"/>
      <c r="P71" s="3"/>
      <c r="Q71" s="3"/>
      <c r="R71" s="3"/>
      <c r="S71" s="3"/>
      <c r="T71" s="3"/>
      <c r="U71" s="3"/>
      <c r="V71" s="3"/>
      <c r="W71" s="3"/>
      <c r="X71" s="3"/>
    </row>
    <row r="72" spans="1:60" x14ac:dyDescent="0.2">
      <c r="A72" s="3"/>
      <c r="B72" s="4"/>
      <c r="C72" s="258"/>
      <c r="D72" s="6"/>
      <c r="E72" s="3"/>
      <c r="F72" s="3"/>
      <c r="G72" s="3"/>
      <c r="H72" s="3"/>
      <c r="I72" s="3"/>
      <c r="J72" s="3"/>
      <c r="K72" s="3"/>
      <c r="L72" s="3"/>
      <c r="M72" s="3"/>
      <c r="N72" s="3"/>
      <c r="O72" s="3"/>
      <c r="P72" s="3"/>
      <c r="Q72" s="3"/>
      <c r="R72" s="3"/>
      <c r="S72" s="3"/>
      <c r="T72" s="3"/>
      <c r="U72" s="3"/>
      <c r="V72" s="3"/>
      <c r="W72" s="3"/>
      <c r="X72" s="3"/>
    </row>
    <row r="73" spans="1:60" x14ac:dyDescent="0.2">
      <c r="A73" s="217" t="s">
        <v>381</v>
      </c>
      <c r="B73" s="217"/>
      <c r="C73" s="260"/>
      <c r="D73" s="6"/>
      <c r="E73" s="3"/>
      <c r="F73" s="3"/>
      <c r="G73" s="3"/>
      <c r="H73" s="3"/>
      <c r="I73" s="3"/>
      <c r="J73" s="3"/>
      <c r="K73" s="3"/>
      <c r="L73" s="3"/>
      <c r="M73" s="3"/>
      <c r="N73" s="3"/>
      <c r="O73" s="3"/>
      <c r="P73" s="3"/>
      <c r="Q73" s="3"/>
      <c r="R73" s="3"/>
      <c r="S73" s="3"/>
      <c r="T73" s="3"/>
      <c r="U73" s="3"/>
      <c r="V73" s="3"/>
      <c r="W73" s="3"/>
      <c r="X73" s="3"/>
    </row>
    <row r="74" spans="1:60" x14ac:dyDescent="0.2">
      <c r="A74" s="218"/>
      <c r="B74" s="219"/>
      <c r="C74" s="261"/>
      <c r="D74" s="219"/>
      <c r="E74" s="219"/>
      <c r="F74" s="219"/>
      <c r="G74" s="220"/>
      <c r="H74" s="3"/>
      <c r="I74" s="3"/>
      <c r="J74" s="3"/>
      <c r="K74" s="3"/>
      <c r="L74" s="3"/>
      <c r="M74" s="3"/>
      <c r="N74" s="3"/>
      <c r="O74" s="3"/>
      <c r="P74" s="3"/>
      <c r="Q74" s="3"/>
      <c r="R74" s="3"/>
      <c r="S74" s="3"/>
      <c r="T74" s="3"/>
      <c r="U74" s="3"/>
      <c r="V74" s="3"/>
      <c r="W74" s="3"/>
      <c r="X74" s="3"/>
      <c r="AG74" t="s">
        <v>382</v>
      </c>
    </row>
    <row r="75" spans="1:60" x14ac:dyDescent="0.2">
      <c r="A75" s="221"/>
      <c r="B75" s="222"/>
      <c r="C75" s="262"/>
      <c r="D75" s="222"/>
      <c r="E75" s="222"/>
      <c r="F75" s="222"/>
      <c r="G75" s="223"/>
      <c r="H75" s="3"/>
      <c r="I75" s="3"/>
      <c r="J75" s="3"/>
      <c r="K75" s="3"/>
      <c r="L75" s="3"/>
      <c r="M75" s="3"/>
      <c r="N75" s="3"/>
      <c r="O75" s="3"/>
      <c r="P75" s="3"/>
      <c r="Q75" s="3"/>
      <c r="R75" s="3"/>
      <c r="S75" s="3"/>
      <c r="T75" s="3"/>
      <c r="U75" s="3"/>
      <c r="V75" s="3"/>
      <c r="W75" s="3"/>
      <c r="X75" s="3"/>
    </row>
    <row r="76" spans="1:60" x14ac:dyDescent="0.2">
      <c r="A76" s="221"/>
      <c r="B76" s="222"/>
      <c r="C76" s="262"/>
      <c r="D76" s="222"/>
      <c r="E76" s="222"/>
      <c r="F76" s="222"/>
      <c r="G76" s="223"/>
      <c r="H76" s="3"/>
      <c r="I76" s="3"/>
      <c r="J76" s="3"/>
      <c r="K76" s="3"/>
      <c r="L76" s="3"/>
      <c r="M76" s="3"/>
      <c r="N76" s="3"/>
      <c r="O76" s="3"/>
      <c r="P76" s="3"/>
      <c r="Q76" s="3"/>
      <c r="R76" s="3"/>
      <c r="S76" s="3"/>
      <c r="T76" s="3"/>
      <c r="U76" s="3"/>
      <c r="V76" s="3"/>
      <c r="W76" s="3"/>
      <c r="X76" s="3"/>
    </row>
    <row r="77" spans="1:60" x14ac:dyDescent="0.2">
      <c r="A77" s="221"/>
      <c r="B77" s="222"/>
      <c r="C77" s="262"/>
      <c r="D77" s="222"/>
      <c r="E77" s="222"/>
      <c r="F77" s="222"/>
      <c r="G77" s="223"/>
      <c r="H77" s="3"/>
      <c r="I77" s="3"/>
      <c r="J77" s="3"/>
      <c r="K77" s="3"/>
      <c r="L77" s="3"/>
      <c r="M77" s="3"/>
      <c r="N77" s="3"/>
      <c r="O77" s="3"/>
      <c r="P77" s="3"/>
      <c r="Q77" s="3"/>
      <c r="R77" s="3"/>
      <c r="S77" s="3"/>
      <c r="T77" s="3"/>
      <c r="U77" s="3"/>
      <c r="V77" s="3"/>
      <c r="W77" s="3"/>
      <c r="X77" s="3"/>
    </row>
    <row r="78" spans="1:60" x14ac:dyDescent="0.2">
      <c r="A78" s="224"/>
      <c r="B78" s="225"/>
      <c r="C78" s="263"/>
      <c r="D78" s="225"/>
      <c r="E78" s="225"/>
      <c r="F78" s="225"/>
      <c r="G78" s="226"/>
      <c r="H78" s="3"/>
      <c r="I78" s="3"/>
      <c r="J78" s="3"/>
      <c r="K78" s="3"/>
      <c r="L78" s="3"/>
      <c r="M78" s="3"/>
      <c r="N78" s="3"/>
      <c r="O78" s="3"/>
      <c r="P78" s="3"/>
      <c r="Q78" s="3"/>
      <c r="R78" s="3"/>
      <c r="S78" s="3"/>
      <c r="T78" s="3"/>
      <c r="U78" s="3"/>
      <c r="V78" s="3"/>
      <c r="W78" s="3"/>
      <c r="X78" s="3"/>
    </row>
    <row r="79" spans="1:60" x14ac:dyDescent="0.2">
      <c r="A79" s="3"/>
      <c r="B79" s="4"/>
      <c r="C79" s="258"/>
      <c r="D79" s="6"/>
      <c r="E79" s="3"/>
      <c r="F79" s="3"/>
      <c r="G79" s="3"/>
      <c r="H79" s="3"/>
      <c r="I79" s="3"/>
      <c r="J79" s="3"/>
      <c r="K79" s="3"/>
      <c r="L79" s="3"/>
      <c r="M79" s="3"/>
      <c r="N79" s="3"/>
      <c r="O79" s="3"/>
      <c r="P79" s="3"/>
      <c r="Q79" s="3"/>
      <c r="R79" s="3"/>
      <c r="S79" s="3"/>
      <c r="T79" s="3"/>
      <c r="U79" s="3"/>
      <c r="V79" s="3"/>
      <c r="W79" s="3"/>
      <c r="X79" s="3"/>
    </row>
    <row r="80" spans="1:60" x14ac:dyDescent="0.2">
      <c r="C80" s="264"/>
      <c r="D80" s="10"/>
      <c r="AG80" t="s">
        <v>383</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73:C73"/>
    <mergeCell ref="A74:G7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BD4A-2B4D-4841-BF25-7260181CC20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74</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139</v>
      </c>
      <c r="C8" s="254" t="s">
        <v>140</v>
      </c>
      <c r="D8" s="236"/>
      <c r="E8" s="237"/>
      <c r="F8" s="238"/>
      <c r="G8" s="239">
        <f>SUMIF(AG9:AG9,"&lt;&gt;NOR",G9:G9)</f>
        <v>0</v>
      </c>
      <c r="H8" s="233"/>
      <c r="I8" s="233">
        <f>SUM(I9:I9)</f>
        <v>0</v>
      </c>
      <c r="J8" s="233"/>
      <c r="K8" s="233">
        <f>SUM(K9:K9)</f>
        <v>0</v>
      </c>
      <c r="L8" s="233"/>
      <c r="M8" s="233">
        <f>SUM(M9:M9)</f>
        <v>0</v>
      </c>
      <c r="N8" s="232"/>
      <c r="O8" s="232">
        <f>SUM(O9:O9)</f>
        <v>0</v>
      </c>
      <c r="P8" s="232"/>
      <c r="Q8" s="232">
        <f>SUM(Q9:Q9)</f>
        <v>0</v>
      </c>
      <c r="R8" s="233"/>
      <c r="S8" s="233"/>
      <c r="T8" s="233"/>
      <c r="U8" s="233"/>
      <c r="V8" s="233">
        <f>SUM(V9:V9)</f>
        <v>0</v>
      </c>
      <c r="W8" s="233"/>
      <c r="X8" s="233"/>
      <c r="AG8" t="s">
        <v>275</v>
      </c>
    </row>
    <row r="9" spans="1:60" ht="22.5" outlineLevel="1" x14ac:dyDescent="0.2">
      <c r="A9" s="247">
        <v>1</v>
      </c>
      <c r="B9" s="248" t="s">
        <v>1005</v>
      </c>
      <c r="C9" s="255" t="s">
        <v>1961</v>
      </c>
      <c r="D9" s="249" t="s">
        <v>386</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34" t="s">
        <v>274</v>
      </c>
      <c r="B10" s="235" t="s">
        <v>141</v>
      </c>
      <c r="C10" s="254" t="s">
        <v>142</v>
      </c>
      <c r="D10" s="236"/>
      <c r="E10" s="237"/>
      <c r="F10" s="238"/>
      <c r="G10" s="239">
        <f>SUMIF(AG11:AG11,"&lt;&gt;NOR",G11:G11)</f>
        <v>0</v>
      </c>
      <c r="H10" s="233"/>
      <c r="I10" s="233">
        <f>SUM(I11:I11)</f>
        <v>0</v>
      </c>
      <c r="J10" s="233"/>
      <c r="K10" s="233">
        <f>SUM(K11:K11)</f>
        <v>0</v>
      </c>
      <c r="L10" s="233"/>
      <c r="M10" s="233">
        <f>SUM(M11:M11)</f>
        <v>0</v>
      </c>
      <c r="N10" s="232"/>
      <c r="O10" s="232">
        <f>SUM(O11:O11)</f>
        <v>0</v>
      </c>
      <c r="P10" s="232"/>
      <c r="Q10" s="232">
        <f>SUM(Q11:Q11)</f>
        <v>0</v>
      </c>
      <c r="R10" s="233"/>
      <c r="S10" s="233"/>
      <c r="T10" s="233"/>
      <c r="U10" s="233"/>
      <c r="V10" s="233">
        <f>SUM(V11:V11)</f>
        <v>0</v>
      </c>
      <c r="W10" s="233"/>
      <c r="X10" s="233"/>
      <c r="AG10" t="s">
        <v>275</v>
      </c>
    </row>
    <row r="11" spans="1:60" ht="22.5" outlineLevel="1" x14ac:dyDescent="0.2">
      <c r="A11" s="247">
        <v>2</v>
      </c>
      <c r="B11" s="248" t="s">
        <v>1018</v>
      </c>
      <c r="C11" s="255" t="s">
        <v>1019</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34" t="s">
        <v>274</v>
      </c>
      <c r="B12" s="235" t="s">
        <v>145</v>
      </c>
      <c r="C12" s="254" t="s">
        <v>146</v>
      </c>
      <c r="D12" s="236"/>
      <c r="E12" s="237"/>
      <c r="F12" s="238"/>
      <c r="G12" s="239">
        <f>SUMIF(AG13:AG13,"&lt;&gt;NOR",G13:G13)</f>
        <v>0</v>
      </c>
      <c r="H12" s="233"/>
      <c r="I12" s="233">
        <f>SUM(I13:I13)</f>
        <v>0</v>
      </c>
      <c r="J12" s="233"/>
      <c r="K12" s="233">
        <f>SUM(K13:K13)</f>
        <v>0</v>
      </c>
      <c r="L12" s="233"/>
      <c r="M12" s="233">
        <f>SUM(M13:M13)</f>
        <v>0</v>
      </c>
      <c r="N12" s="232"/>
      <c r="O12" s="232">
        <f>SUM(O13:O13)</f>
        <v>0</v>
      </c>
      <c r="P12" s="232"/>
      <c r="Q12" s="232">
        <f>SUM(Q13:Q13)</f>
        <v>0</v>
      </c>
      <c r="R12" s="233"/>
      <c r="S12" s="233"/>
      <c r="T12" s="233"/>
      <c r="U12" s="233"/>
      <c r="V12" s="233">
        <f>SUM(V13:V13)</f>
        <v>0</v>
      </c>
      <c r="W12" s="233"/>
      <c r="X12" s="233"/>
      <c r="AG12" t="s">
        <v>275</v>
      </c>
    </row>
    <row r="13" spans="1:60" outlineLevel="1" x14ac:dyDescent="0.2">
      <c r="A13" s="247">
        <v>3</v>
      </c>
      <c r="B13" s="248" t="s">
        <v>1962</v>
      </c>
      <c r="C13" s="255" t="s">
        <v>1963</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34" t="s">
        <v>274</v>
      </c>
      <c r="B14" s="235" t="s">
        <v>147</v>
      </c>
      <c r="C14" s="254" t="s">
        <v>148</v>
      </c>
      <c r="D14" s="236"/>
      <c r="E14" s="237"/>
      <c r="F14" s="238"/>
      <c r="G14" s="239">
        <f>SUMIF(AG15:AG24,"&lt;&gt;NOR",G15:G24)</f>
        <v>0</v>
      </c>
      <c r="H14" s="233"/>
      <c r="I14" s="233">
        <f>SUM(I15:I24)</f>
        <v>0</v>
      </c>
      <c r="J14" s="233"/>
      <c r="K14" s="233">
        <f>SUM(K15:K24)</f>
        <v>0</v>
      </c>
      <c r="L14" s="233"/>
      <c r="M14" s="233">
        <f>SUM(M15:M24)</f>
        <v>0</v>
      </c>
      <c r="N14" s="232"/>
      <c r="O14" s="232">
        <f>SUM(O15:O24)</f>
        <v>0</v>
      </c>
      <c r="P14" s="232"/>
      <c r="Q14" s="232">
        <f>SUM(Q15:Q24)</f>
        <v>0</v>
      </c>
      <c r="R14" s="233"/>
      <c r="S14" s="233"/>
      <c r="T14" s="233"/>
      <c r="U14" s="233"/>
      <c r="V14" s="233">
        <f>SUM(V15:V24)</f>
        <v>0</v>
      </c>
      <c r="W14" s="233"/>
      <c r="X14" s="233"/>
      <c r="AG14" t="s">
        <v>275</v>
      </c>
    </row>
    <row r="15" spans="1:60" outlineLevel="1" x14ac:dyDescent="0.2">
      <c r="A15" s="247">
        <v>4</v>
      </c>
      <c r="B15" s="248" t="s">
        <v>1052</v>
      </c>
      <c r="C15" s="255" t="s">
        <v>1917</v>
      </c>
      <c r="D15" s="249" t="s">
        <v>345</v>
      </c>
      <c r="E15" s="250">
        <v>28</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5</v>
      </c>
      <c r="B16" s="248" t="s">
        <v>1056</v>
      </c>
      <c r="C16" s="255" t="s">
        <v>1057</v>
      </c>
      <c r="D16" s="249" t="s">
        <v>345</v>
      </c>
      <c r="E16" s="250">
        <v>32</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388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6</v>
      </c>
      <c r="B17" s="248" t="s">
        <v>1064</v>
      </c>
      <c r="C17" s="255" t="s">
        <v>1065</v>
      </c>
      <c r="D17" s="249" t="s">
        <v>345</v>
      </c>
      <c r="E17" s="250">
        <v>126</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7">
        <v>7</v>
      </c>
      <c r="B18" s="248" t="s">
        <v>1072</v>
      </c>
      <c r="C18" s="255" t="s">
        <v>1073</v>
      </c>
      <c r="D18" s="249" t="s">
        <v>345</v>
      </c>
      <c r="E18" s="250">
        <v>28</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8</v>
      </c>
      <c r="B19" s="248" t="s">
        <v>1074</v>
      </c>
      <c r="C19" s="255" t="s">
        <v>1075</v>
      </c>
      <c r="D19" s="249" t="s">
        <v>345</v>
      </c>
      <c r="E19" s="250">
        <v>28</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9</v>
      </c>
      <c r="B20" s="248" t="s">
        <v>1080</v>
      </c>
      <c r="C20" s="255" t="s">
        <v>1964</v>
      </c>
      <c r="D20" s="249" t="s">
        <v>386</v>
      </c>
      <c r="E20" s="250">
        <v>10</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388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10</v>
      </c>
      <c r="B21" s="248" t="s">
        <v>1102</v>
      </c>
      <c r="C21" s="255" t="s">
        <v>1103</v>
      </c>
      <c r="D21" s="249" t="s">
        <v>1104</v>
      </c>
      <c r="E21" s="250">
        <v>32</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388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7">
        <v>11</v>
      </c>
      <c r="B22" s="248" t="s">
        <v>1105</v>
      </c>
      <c r="C22" s="255" t="s">
        <v>1106</v>
      </c>
      <c r="D22" s="249" t="s">
        <v>1107</v>
      </c>
      <c r="E22" s="250">
        <v>8</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12</v>
      </c>
      <c r="B23" s="248" t="s">
        <v>1923</v>
      </c>
      <c r="C23" s="255" t="s">
        <v>1111</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13</v>
      </c>
      <c r="B24" s="248" t="s">
        <v>1117</v>
      </c>
      <c r="C24" s="255" t="s">
        <v>1118</v>
      </c>
      <c r="D24" s="249" t="s">
        <v>322</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388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34" t="s">
        <v>274</v>
      </c>
      <c r="B25" s="235" t="s">
        <v>171</v>
      </c>
      <c r="C25" s="254" t="s">
        <v>172</v>
      </c>
      <c r="D25" s="236"/>
      <c r="E25" s="237"/>
      <c r="F25" s="238"/>
      <c r="G25" s="239">
        <f>SUMIF(AG26:AG40,"&lt;&gt;NOR",G26:G40)</f>
        <v>0</v>
      </c>
      <c r="H25" s="233"/>
      <c r="I25" s="233">
        <f>SUM(I26:I40)</f>
        <v>0</v>
      </c>
      <c r="J25" s="233"/>
      <c r="K25" s="233">
        <f>SUM(K26:K40)</f>
        <v>0</v>
      </c>
      <c r="L25" s="233"/>
      <c r="M25" s="233">
        <f>SUM(M26:M40)</f>
        <v>0</v>
      </c>
      <c r="N25" s="232"/>
      <c r="O25" s="232">
        <f>SUM(O26:O40)</f>
        <v>0</v>
      </c>
      <c r="P25" s="232"/>
      <c r="Q25" s="232">
        <f>SUM(Q26:Q40)</f>
        <v>0</v>
      </c>
      <c r="R25" s="233"/>
      <c r="S25" s="233"/>
      <c r="T25" s="233"/>
      <c r="U25" s="233"/>
      <c r="V25" s="233">
        <f>SUM(V26:V40)</f>
        <v>0</v>
      </c>
      <c r="W25" s="233"/>
      <c r="X25" s="233"/>
      <c r="AG25" t="s">
        <v>275</v>
      </c>
    </row>
    <row r="26" spans="1:60" ht="22.5" outlineLevel="1" x14ac:dyDescent="0.2">
      <c r="A26" s="247">
        <v>14</v>
      </c>
      <c r="B26" s="248" t="s">
        <v>1965</v>
      </c>
      <c r="C26" s="255" t="s">
        <v>1120</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7">
        <v>15</v>
      </c>
      <c r="B27" s="248" t="s">
        <v>1925</v>
      </c>
      <c r="C27" s="255" t="s">
        <v>1919</v>
      </c>
      <c r="D27" s="249" t="s">
        <v>345</v>
      </c>
      <c r="E27" s="250">
        <v>28</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16</v>
      </c>
      <c r="B28" s="248" t="s">
        <v>1926</v>
      </c>
      <c r="C28" s="255" t="s">
        <v>1148</v>
      </c>
      <c r="D28" s="249" t="s">
        <v>345</v>
      </c>
      <c r="E28" s="250">
        <v>32</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282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17</v>
      </c>
      <c r="B29" s="248" t="s">
        <v>1966</v>
      </c>
      <c r="C29" s="255" t="s">
        <v>1156</v>
      </c>
      <c r="D29" s="249" t="s">
        <v>345</v>
      </c>
      <c r="E29" s="250">
        <v>126</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18</v>
      </c>
      <c r="B30" s="248" t="s">
        <v>1041</v>
      </c>
      <c r="C30" s="255" t="s">
        <v>1164</v>
      </c>
      <c r="D30" s="249" t="s">
        <v>345</v>
      </c>
      <c r="E30" s="250">
        <v>28</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19</v>
      </c>
      <c r="B31" s="248" t="s">
        <v>1967</v>
      </c>
      <c r="C31" s="255" t="s">
        <v>1166</v>
      </c>
      <c r="D31" s="249" t="s">
        <v>345</v>
      </c>
      <c r="E31" s="250">
        <v>28</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282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20</v>
      </c>
      <c r="B32" s="248" t="s">
        <v>1045</v>
      </c>
      <c r="C32" s="255" t="s">
        <v>1968</v>
      </c>
      <c r="D32" s="249" t="s">
        <v>1107</v>
      </c>
      <c r="E32" s="250">
        <v>10</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21</v>
      </c>
      <c r="B33" s="248" t="s">
        <v>1936</v>
      </c>
      <c r="C33" s="255" t="s">
        <v>1180</v>
      </c>
      <c r="D33" s="249" t="s">
        <v>1104</v>
      </c>
      <c r="E33" s="250">
        <v>32</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282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22</v>
      </c>
      <c r="B34" s="248" t="s">
        <v>1937</v>
      </c>
      <c r="C34" s="255" t="s">
        <v>1182</v>
      </c>
      <c r="D34" s="249" t="s">
        <v>1107</v>
      </c>
      <c r="E34" s="250">
        <v>8</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23</v>
      </c>
      <c r="B35" s="248" t="s">
        <v>1969</v>
      </c>
      <c r="C35" s="255" t="s">
        <v>1184</v>
      </c>
      <c r="D35" s="249" t="s">
        <v>386</v>
      </c>
      <c r="E35" s="250">
        <v>1</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282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24</v>
      </c>
      <c r="B36" s="248" t="s">
        <v>1185</v>
      </c>
      <c r="C36" s="255" t="s">
        <v>1186</v>
      </c>
      <c r="D36" s="249" t="s">
        <v>386</v>
      </c>
      <c r="E36" s="250">
        <v>36</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282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25</v>
      </c>
      <c r="B37" s="248" t="s">
        <v>1189</v>
      </c>
      <c r="C37" s="255" t="s">
        <v>1190</v>
      </c>
      <c r="D37" s="249" t="s">
        <v>364</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282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26</v>
      </c>
      <c r="B38" s="248" t="s">
        <v>1939</v>
      </c>
      <c r="C38" s="255" t="s">
        <v>1192</v>
      </c>
      <c r="D38" s="249" t="s">
        <v>364</v>
      </c>
      <c r="E38" s="250">
        <v>9</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282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27</v>
      </c>
      <c r="B39" s="248" t="s">
        <v>1970</v>
      </c>
      <c r="C39" s="255" t="s">
        <v>1927</v>
      </c>
      <c r="D39" s="249" t="s">
        <v>364</v>
      </c>
      <c r="E39" s="250">
        <v>1</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282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28</v>
      </c>
      <c r="B40" s="248" t="s">
        <v>1062</v>
      </c>
      <c r="C40" s="255" t="s">
        <v>1205</v>
      </c>
      <c r="D40" s="249" t="s">
        <v>1007</v>
      </c>
      <c r="E40" s="250">
        <v>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282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34" t="s">
        <v>274</v>
      </c>
      <c r="B41" s="235" t="s">
        <v>173</v>
      </c>
      <c r="C41" s="254" t="s">
        <v>174</v>
      </c>
      <c r="D41" s="236"/>
      <c r="E41" s="237"/>
      <c r="F41" s="238"/>
      <c r="G41" s="239">
        <f>SUMIF(AG42:AG44,"&lt;&gt;NOR",G42:G44)</f>
        <v>0</v>
      </c>
      <c r="H41" s="233"/>
      <c r="I41" s="233">
        <f>SUM(I42:I44)</f>
        <v>0</v>
      </c>
      <c r="J41" s="233"/>
      <c r="K41" s="233">
        <f>SUM(K42:K44)</f>
        <v>0</v>
      </c>
      <c r="L41" s="233"/>
      <c r="M41" s="233">
        <f>SUM(M42:M44)</f>
        <v>0</v>
      </c>
      <c r="N41" s="232"/>
      <c r="O41" s="232">
        <f>SUM(O42:O44)</f>
        <v>0</v>
      </c>
      <c r="P41" s="232"/>
      <c r="Q41" s="232">
        <f>SUM(Q42:Q44)</f>
        <v>0</v>
      </c>
      <c r="R41" s="233"/>
      <c r="S41" s="233"/>
      <c r="T41" s="233"/>
      <c r="U41" s="233"/>
      <c r="V41" s="233">
        <f>SUM(V42:V44)</f>
        <v>0</v>
      </c>
      <c r="W41" s="233"/>
      <c r="X41" s="233"/>
      <c r="AG41" t="s">
        <v>275</v>
      </c>
    </row>
    <row r="42" spans="1:60" outlineLevel="1" x14ac:dyDescent="0.2">
      <c r="A42" s="247">
        <v>29</v>
      </c>
      <c r="B42" s="248" t="s">
        <v>1206</v>
      </c>
      <c r="C42" s="255" t="s">
        <v>1207</v>
      </c>
      <c r="D42" s="249" t="s">
        <v>1208</v>
      </c>
      <c r="E42" s="250">
        <v>4</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388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47">
        <v>30</v>
      </c>
      <c r="B43" s="248" t="s">
        <v>1209</v>
      </c>
      <c r="C43" s="255" t="s">
        <v>1210</v>
      </c>
      <c r="D43" s="249" t="s">
        <v>872</v>
      </c>
      <c r="E43" s="250">
        <v>1</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281</v>
      </c>
      <c r="Y43" s="210"/>
      <c r="Z43" s="210"/>
      <c r="AA43" s="210"/>
      <c r="AB43" s="210"/>
      <c r="AC43" s="210"/>
      <c r="AD43" s="210"/>
      <c r="AE43" s="210"/>
      <c r="AF43" s="210"/>
      <c r="AG43" s="210" t="s">
        <v>282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31</v>
      </c>
      <c r="B44" s="248" t="s">
        <v>1211</v>
      </c>
      <c r="C44" s="255" t="s">
        <v>1212</v>
      </c>
      <c r="D44" s="249" t="s">
        <v>872</v>
      </c>
      <c r="E44" s="250">
        <v>1</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282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234" t="s">
        <v>274</v>
      </c>
      <c r="B45" s="235" t="s">
        <v>175</v>
      </c>
      <c r="C45" s="254" t="s">
        <v>176</v>
      </c>
      <c r="D45" s="236"/>
      <c r="E45" s="237"/>
      <c r="F45" s="238"/>
      <c r="G45" s="239">
        <f>SUMIF(AG46:AG47,"&lt;&gt;NOR",G46:G47)</f>
        <v>0</v>
      </c>
      <c r="H45" s="233"/>
      <c r="I45" s="233">
        <f>SUM(I46:I47)</f>
        <v>0</v>
      </c>
      <c r="J45" s="233"/>
      <c r="K45" s="233">
        <f>SUM(K46:K47)</f>
        <v>0</v>
      </c>
      <c r="L45" s="233"/>
      <c r="M45" s="233">
        <f>SUM(M46:M47)</f>
        <v>0</v>
      </c>
      <c r="N45" s="232"/>
      <c r="O45" s="232">
        <f>SUM(O46:O47)</f>
        <v>0</v>
      </c>
      <c r="P45" s="232"/>
      <c r="Q45" s="232">
        <f>SUM(Q46:Q47)</f>
        <v>0</v>
      </c>
      <c r="R45" s="233"/>
      <c r="S45" s="233"/>
      <c r="T45" s="233"/>
      <c r="U45" s="233"/>
      <c r="V45" s="233">
        <f>SUM(V46:V47)</f>
        <v>0</v>
      </c>
      <c r="W45" s="233"/>
      <c r="X45" s="233"/>
      <c r="AG45" t="s">
        <v>275</v>
      </c>
    </row>
    <row r="46" spans="1:60" outlineLevel="1" x14ac:dyDescent="0.2">
      <c r="A46" s="247">
        <v>32</v>
      </c>
      <c r="B46" s="248" t="s">
        <v>1213</v>
      </c>
      <c r="C46" s="255" t="s">
        <v>1214</v>
      </c>
      <c r="D46" s="249" t="s">
        <v>1208</v>
      </c>
      <c r="E46" s="250">
        <v>4</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281</v>
      </c>
      <c r="Y46" s="210"/>
      <c r="Z46" s="210"/>
      <c r="AA46" s="210"/>
      <c r="AB46" s="210"/>
      <c r="AC46" s="210"/>
      <c r="AD46" s="210"/>
      <c r="AE46" s="210"/>
      <c r="AF46" s="210"/>
      <c r="AG46" s="210" t="s">
        <v>282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33</v>
      </c>
      <c r="B47" s="248" t="s">
        <v>1971</v>
      </c>
      <c r="C47" s="255" t="s">
        <v>1216</v>
      </c>
      <c r="D47" s="249" t="s">
        <v>386</v>
      </c>
      <c r="E47" s="250">
        <v>4</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281</v>
      </c>
      <c r="Y47" s="210"/>
      <c r="Z47" s="210"/>
      <c r="AA47" s="210"/>
      <c r="AB47" s="210"/>
      <c r="AC47" s="210"/>
      <c r="AD47" s="210"/>
      <c r="AE47" s="210"/>
      <c r="AF47" s="210"/>
      <c r="AG47" s="210" t="s">
        <v>282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234" t="s">
        <v>274</v>
      </c>
      <c r="B48" s="235" t="s">
        <v>177</v>
      </c>
      <c r="C48" s="254" t="s">
        <v>178</v>
      </c>
      <c r="D48" s="236"/>
      <c r="E48" s="237"/>
      <c r="F48" s="238"/>
      <c r="G48" s="239">
        <f>SUMIF(AG49:AG54,"&lt;&gt;NOR",G49:G54)</f>
        <v>0</v>
      </c>
      <c r="H48" s="233"/>
      <c r="I48" s="233">
        <f>SUM(I49:I54)</f>
        <v>0</v>
      </c>
      <c r="J48" s="233"/>
      <c r="K48" s="233">
        <f>SUM(K49:K54)</f>
        <v>0</v>
      </c>
      <c r="L48" s="233"/>
      <c r="M48" s="233">
        <f>SUM(M49:M54)</f>
        <v>0</v>
      </c>
      <c r="N48" s="232"/>
      <c r="O48" s="232">
        <f>SUM(O49:O54)</f>
        <v>0</v>
      </c>
      <c r="P48" s="232"/>
      <c r="Q48" s="232">
        <f>SUM(Q49:Q54)</f>
        <v>0</v>
      </c>
      <c r="R48" s="233"/>
      <c r="S48" s="233"/>
      <c r="T48" s="233"/>
      <c r="U48" s="233"/>
      <c r="V48" s="233">
        <f>SUM(V49:V54)</f>
        <v>0</v>
      </c>
      <c r="W48" s="233"/>
      <c r="X48" s="233"/>
      <c r="AG48" t="s">
        <v>275</v>
      </c>
    </row>
    <row r="49" spans="1:60" outlineLevel="1" x14ac:dyDescent="0.2">
      <c r="A49" s="247">
        <v>34</v>
      </c>
      <c r="B49" s="248" t="s">
        <v>1217</v>
      </c>
      <c r="C49" s="255" t="s">
        <v>1218</v>
      </c>
      <c r="D49" s="249" t="s">
        <v>1208</v>
      </c>
      <c r="E49" s="250">
        <v>4</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281</v>
      </c>
      <c r="Y49" s="210"/>
      <c r="Z49" s="210"/>
      <c r="AA49" s="210"/>
      <c r="AB49" s="210"/>
      <c r="AC49" s="210"/>
      <c r="AD49" s="210"/>
      <c r="AE49" s="210"/>
      <c r="AF49" s="210"/>
      <c r="AG49" s="210" t="s">
        <v>282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7">
        <v>35</v>
      </c>
      <c r="B50" s="248" t="s">
        <v>1219</v>
      </c>
      <c r="C50" s="255" t="s">
        <v>1220</v>
      </c>
      <c r="D50" s="249" t="s">
        <v>872</v>
      </c>
      <c r="E50" s="250">
        <v>2</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281</v>
      </c>
      <c r="Y50" s="210"/>
      <c r="Z50" s="210"/>
      <c r="AA50" s="210"/>
      <c r="AB50" s="210"/>
      <c r="AC50" s="210"/>
      <c r="AD50" s="210"/>
      <c r="AE50" s="210"/>
      <c r="AF50" s="210"/>
      <c r="AG50" s="210" t="s">
        <v>282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36</v>
      </c>
      <c r="B51" s="248" t="s">
        <v>1221</v>
      </c>
      <c r="C51" s="255" t="s">
        <v>1222</v>
      </c>
      <c r="D51" s="249" t="s">
        <v>872</v>
      </c>
      <c r="E51" s="250">
        <v>1</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281</v>
      </c>
      <c r="Y51" s="210"/>
      <c r="Z51" s="210"/>
      <c r="AA51" s="210"/>
      <c r="AB51" s="210"/>
      <c r="AC51" s="210"/>
      <c r="AD51" s="210"/>
      <c r="AE51" s="210"/>
      <c r="AF51" s="210"/>
      <c r="AG51" s="210" t="s">
        <v>282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37</v>
      </c>
      <c r="B52" s="248" t="s">
        <v>1223</v>
      </c>
      <c r="C52" s="255" t="s">
        <v>1224</v>
      </c>
      <c r="D52" s="249" t="s">
        <v>872</v>
      </c>
      <c r="E52" s="250">
        <v>2</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281</v>
      </c>
      <c r="Y52" s="210"/>
      <c r="Z52" s="210"/>
      <c r="AA52" s="210"/>
      <c r="AB52" s="210"/>
      <c r="AC52" s="210"/>
      <c r="AD52" s="210"/>
      <c r="AE52" s="210"/>
      <c r="AF52" s="210"/>
      <c r="AG52" s="210" t="s">
        <v>282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38</v>
      </c>
      <c r="B53" s="248" t="s">
        <v>1225</v>
      </c>
      <c r="C53" s="255" t="s">
        <v>1226</v>
      </c>
      <c r="D53" s="249" t="s">
        <v>872</v>
      </c>
      <c r="E53" s="250">
        <v>1</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282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39</v>
      </c>
      <c r="B54" s="248" t="s">
        <v>1972</v>
      </c>
      <c r="C54" s="255" t="s">
        <v>1228</v>
      </c>
      <c r="D54" s="249" t="s">
        <v>872</v>
      </c>
      <c r="E54" s="250">
        <v>1</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1229</v>
      </c>
      <c r="Y54" s="210"/>
      <c r="Z54" s="210"/>
      <c r="AA54" s="210"/>
      <c r="AB54" s="210"/>
      <c r="AC54" s="210"/>
      <c r="AD54" s="210"/>
      <c r="AE54" s="210"/>
      <c r="AF54" s="210"/>
      <c r="AG54" s="210" t="s">
        <v>1230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
      <c r="A55" s="234" t="s">
        <v>274</v>
      </c>
      <c r="B55" s="235" t="s">
        <v>169</v>
      </c>
      <c r="C55" s="254" t="s">
        <v>170</v>
      </c>
      <c r="D55" s="236"/>
      <c r="E55" s="237"/>
      <c r="F55" s="238"/>
      <c r="G55" s="239">
        <f>SUMIF(AG56:AG56,"&lt;&gt;NOR",G56:G56)</f>
        <v>0</v>
      </c>
      <c r="H55" s="233"/>
      <c r="I55" s="233">
        <f>SUM(I56:I56)</f>
        <v>0</v>
      </c>
      <c r="J55" s="233"/>
      <c r="K55" s="233">
        <f>SUM(K56:K56)</f>
        <v>0</v>
      </c>
      <c r="L55" s="233"/>
      <c r="M55" s="233">
        <f>SUM(M56:M56)</f>
        <v>0</v>
      </c>
      <c r="N55" s="232"/>
      <c r="O55" s="232">
        <f>SUM(O56:O56)</f>
        <v>0</v>
      </c>
      <c r="P55" s="232"/>
      <c r="Q55" s="232">
        <f>SUM(Q56:Q56)</f>
        <v>0</v>
      </c>
      <c r="R55" s="233"/>
      <c r="S55" s="233"/>
      <c r="T55" s="233"/>
      <c r="U55" s="233"/>
      <c r="V55" s="233">
        <f>SUM(V56:V56)</f>
        <v>0</v>
      </c>
      <c r="W55" s="233"/>
      <c r="X55" s="233"/>
      <c r="AG55" t="s">
        <v>275</v>
      </c>
    </row>
    <row r="56" spans="1:60" outlineLevel="1" x14ac:dyDescent="0.2">
      <c r="A56" s="247">
        <v>40</v>
      </c>
      <c r="B56" s="248" t="s">
        <v>1231</v>
      </c>
      <c r="C56" s="255" t="s">
        <v>1232</v>
      </c>
      <c r="D56" s="249" t="s">
        <v>1233</v>
      </c>
      <c r="E56" s="250">
        <v>280</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387</v>
      </c>
      <c r="Y56" s="210"/>
      <c r="Z56" s="210"/>
      <c r="AA56" s="210"/>
      <c r="AB56" s="210"/>
      <c r="AC56" s="210"/>
      <c r="AD56" s="210"/>
      <c r="AE56" s="210"/>
      <c r="AF56" s="210"/>
      <c r="AG56" s="210" t="s">
        <v>388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34" t="s">
        <v>274</v>
      </c>
      <c r="B57" s="235" t="s">
        <v>179</v>
      </c>
      <c r="C57" s="254" t="s">
        <v>180</v>
      </c>
      <c r="D57" s="236"/>
      <c r="E57" s="237"/>
      <c r="F57" s="238"/>
      <c r="G57" s="239">
        <f>SUMIF(AG58:AG60,"&lt;&gt;NOR",G58:G60)</f>
        <v>0</v>
      </c>
      <c r="H57" s="233"/>
      <c r="I57" s="233">
        <f>SUM(I58:I60)</f>
        <v>0</v>
      </c>
      <c r="J57" s="233"/>
      <c r="K57" s="233">
        <f>SUM(K58:K60)</f>
        <v>0</v>
      </c>
      <c r="L57" s="233"/>
      <c r="M57" s="233">
        <f>SUM(M58:M60)</f>
        <v>0</v>
      </c>
      <c r="N57" s="232"/>
      <c r="O57" s="232">
        <f>SUM(O58:O60)</f>
        <v>0</v>
      </c>
      <c r="P57" s="232"/>
      <c r="Q57" s="232">
        <f>SUM(Q58:Q60)</f>
        <v>0</v>
      </c>
      <c r="R57" s="233"/>
      <c r="S57" s="233"/>
      <c r="T57" s="233"/>
      <c r="U57" s="233"/>
      <c r="V57" s="233">
        <f>SUM(V58:V60)</f>
        <v>0</v>
      </c>
      <c r="W57" s="233"/>
      <c r="X57" s="233"/>
      <c r="AG57" t="s">
        <v>275</v>
      </c>
    </row>
    <row r="58" spans="1:60" outlineLevel="1" x14ac:dyDescent="0.2">
      <c r="A58" s="247">
        <v>41</v>
      </c>
      <c r="B58" s="248" t="s">
        <v>1236</v>
      </c>
      <c r="C58" s="255" t="s">
        <v>1237</v>
      </c>
      <c r="D58" s="249" t="s">
        <v>872</v>
      </c>
      <c r="E58" s="250">
        <v>1</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282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42</v>
      </c>
      <c r="B59" s="248" t="s">
        <v>1238</v>
      </c>
      <c r="C59" s="255" t="s">
        <v>1239</v>
      </c>
      <c r="D59" s="249" t="s">
        <v>872</v>
      </c>
      <c r="E59" s="250">
        <v>1</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282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43</v>
      </c>
      <c r="B60" s="248" t="s">
        <v>1240</v>
      </c>
      <c r="C60" s="255" t="s">
        <v>1241</v>
      </c>
      <c r="D60" s="249" t="s">
        <v>872</v>
      </c>
      <c r="E60" s="250">
        <v>1</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282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234" t="s">
        <v>274</v>
      </c>
      <c r="B61" s="235" t="s">
        <v>181</v>
      </c>
      <c r="C61" s="254" t="s">
        <v>182</v>
      </c>
      <c r="D61" s="236"/>
      <c r="E61" s="237"/>
      <c r="F61" s="238"/>
      <c r="G61" s="239">
        <f>SUMIF(AG62:AG63,"&lt;&gt;NOR",G62:G63)</f>
        <v>0</v>
      </c>
      <c r="H61" s="233"/>
      <c r="I61" s="233">
        <f>SUM(I62:I63)</f>
        <v>0</v>
      </c>
      <c r="J61" s="233"/>
      <c r="K61" s="233">
        <f>SUM(K62:K63)</f>
        <v>0</v>
      </c>
      <c r="L61" s="233"/>
      <c r="M61" s="233">
        <f>SUM(M62:M63)</f>
        <v>0</v>
      </c>
      <c r="N61" s="232"/>
      <c r="O61" s="232">
        <f>SUM(O62:O63)</f>
        <v>0</v>
      </c>
      <c r="P61" s="232"/>
      <c r="Q61" s="232">
        <f>SUM(Q62:Q63)</f>
        <v>0</v>
      </c>
      <c r="R61" s="233"/>
      <c r="S61" s="233"/>
      <c r="T61" s="233"/>
      <c r="U61" s="233"/>
      <c r="V61" s="233">
        <f>SUM(V62:V63)</f>
        <v>0</v>
      </c>
      <c r="W61" s="233"/>
      <c r="X61" s="233"/>
      <c r="AG61" t="s">
        <v>275</v>
      </c>
    </row>
    <row r="62" spans="1:60" ht="22.5" outlineLevel="1" x14ac:dyDescent="0.2">
      <c r="A62" s="247">
        <v>44</v>
      </c>
      <c r="B62" s="248" t="s">
        <v>1959</v>
      </c>
      <c r="C62" s="255" t="s">
        <v>1973</v>
      </c>
      <c r="D62" s="249" t="s">
        <v>1208</v>
      </c>
      <c r="E62" s="250">
        <v>2</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387</v>
      </c>
      <c r="Y62" s="210"/>
      <c r="Z62" s="210"/>
      <c r="AA62" s="210"/>
      <c r="AB62" s="210"/>
      <c r="AC62" s="210"/>
      <c r="AD62" s="210"/>
      <c r="AE62" s="210"/>
      <c r="AF62" s="210"/>
      <c r="AG62" s="210" t="s">
        <v>388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45</v>
      </c>
      <c r="B63" s="248" t="s">
        <v>1950</v>
      </c>
      <c r="C63" s="255" t="s">
        <v>1247</v>
      </c>
      <c r="D63" s="249" t="s">
        <v>872</v>
      </c>
      <c r="E63" s="250">
        <v>1</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282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234" t="s">
        <v>274</v>
      </c>
      <c r="B64" s="235" t="s">
        <v>183</v>
      </c>
      <c r="C64" s="254" t="s">
        <v>184</v>
      </c>
      <c r="D64" s="236"/>
      <c r="E64" s="237"/>
      <c r="F64" s="238"/>
      <c r="G64" s="239">
        <f>SUMIF(AG65:AG68,"&lt;&gt;NOR",G65:G68)</f>
        <v>0</v>
      </c>
      <c r="H64" s="233"/>
      <c r="I64" s="233">
        <f>SUM(I65:I68)</f>
        <v>0</v>
      </c>
      <c r="J64" s="233"/>
      <c r="K64" s="233">
        <f>SUM(K65:K68)</f>
        <v>0</v>
      </c>
      <c r="L64" s="233"/>
      <c r="M64" s="233">
        <f>SUM(M65:M68)</f>
        <v>0</v>
      </c>
      <c r="N64" s="232"/>
      <c r="O64" s="232">
        <f>SUM(O65:O68)</f>
        <v>0</v>
      </c>
      <c r="P64" s="232"/>
      <c r="Q64" s="232">
        <f>SUM(Q65:Q68)</f>
        <v>0</v>
      </c>
      <c r="R64" s="233"/>
      <c r="S64" s="233"/>
      <c r="T64" s="233"/>
      <c r="U64" s="233"/>
      <c r="V64" s="233">
        <f>SUM(V65:V68)</f>
        <v>0</v>
      </c>
      <c r="W64" s="233"/>
      <c r="X64" s="233"/>
      <c r="AG64" t="s">
        <v>275</v>
      </c>
    </row>
    <row r="65" spans="1:60" outlineLevel="1" x14ac:dyDescent="0.2">
      <c r="A65" s="247">
        <v>46</v>
      </c>
      <c r="B65" s="248" t="s">
        <v>1254</v>
      </c>
      <c r="C65" s="255" t="s">
        <v>1255</v>
      </c>
      <c r="D65" s="249" t="s">
        <v>386</v>
      </c>
      <c r="E65" s="250">
        <v>1</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387</v>
      </c>
      <c r="Y65" s="210"/>
      <c r="Z65" s="210"/>
      <c r="AA65" s="210"/>
      <c r="AB65" s="210"/>
      <c r="AC65" s="210"/>
      <c r="AD65" s="210"/>
      <c r="AE65" s="210"/>
      <c r="AF65" s="210"/>
      <c r="AG65" s="210" t="s">
        <v>388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47</v>
      </c>
      <c r="B66" s="248" t="s">
        <v>1256</v>
      </c>
      <c r="C66" s="255" t="s">
        <v>1257</v>
      </c>
      <c r="D66" s="249" t="s">
        <v>386</v>
      </c>
      <c r="E66" s="250">
        <v>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387</v>
      </c>
      <c r="Y66" s="210"/>
      <c r="Z66" s="210"/>
      <c r="AA66" s="210"/>
      <c r="AB66" s="210"/>
      <c r="AC66" s="210"/>
      <c r="AD66" s="210"/>
      <c r="AE66" s="210"/>
      <c r="AF66" s="210"/>
      <c r="AG66" s="210" t="s">
        <v>388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48</v>
      </c>
      <c r="B67" s="248" t="s">
        <v>1211</v>
      </c>
      <c r="C67" s="255" t="s">
        <v>1258</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387</v>
      </c>
      <c r="Y67" s="210"/>
      <c r="Z67" s="210"/>
      <c r="AA67" s="210"/>
      <c r="AB67" s="210"/>
      <c r="AC67" s="210"/>
      <c r="AD67" s="210"/>
      <c r="AE67" s="210"/>
      <c r="AF67" s="210"/>
      <c r="AG67" s="210" t="s">
        <v>388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1">
        <v>49</v>
      </c>
      <c r="B68" s="242" t="s">
        <v>1259</v>
      </c>
      <c r="C68" s="256" t="s">
        <v>1260</v>
      </c>
      <c r="D68" s="243" t="s">
        <v>386</v>
      </c>
      <c r="E68" s="244">
        <v>1</v>
      </c>
      <c r="F68" s="245"/>
      <c r="G68" s="246">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387</v>
      </c>
      <c r="Y68" s="210"/>
      <c r="Z68" s="210"/>
      <c r="AA68" s="210"/>
      <c r="AB68" s="210"/>
      <c r="AC68" s="210"/>
      <c r="AD68" s="210"/>
      <c r="AE68" s="210"/>
      <c r="AF68" s="210"/>
      <c r="AG68" s="210" t="s">
        <v>388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3"/>
      <c r="B69" s="4"/>
      <c r="C69" s="258"/>
      <c r="D69" s="6"/>
      <c r="E69" s="3"/>
      <c r="F69" s="3"/>
      <c r="G69" s="3"/>
      <c r="H69" s="3"/>
      <c r="I69" s="3"/>
      <c r="J69" s="3"/>
      <c r="K69" s="3"/>
      <c r="L69" s="3"/>
      <c r="M69" s="3"/>
      <c r="N69" s="3"/>
      <c r="O69" s="3"/>
      <c r="P69" s="3"/>
      <c r="Q69" s="3"/>
      <c r="R69" s="3"/>
      <c r="S69" s="3"/>
      <c r="T69" s="3"/>
      <c r="U69" s="3"/>
      <c r="V69" s="3"/>
      <c r="W69" s="3"/>
      <c r="X69" s="3"/>
      <c r="AE69">
        <v>15</v>
      </c>
      <c r="AF69">
        <v>21</v>
      </c>
      <c r="AG69" t="s">
        <v>261</v>
      </c>
    </row>
    <row r="70" spans="1:60" x14ac:dyDescent="0.2">
      <c r="A70" s="213"/>
      <c r="B70" s="214" t="s">
        <v>31</v>
      </c>
      <c r="C70" s="259"/>
      <c r="D70" s="215"/>
      <c r="E70" s="216"/>
      <c r="F70" s="216"/>
      <c r="G70" s="240">
        <f>G8+G10+G12+G14+G25+G41+G45+G48+G55+G57+G61+G64</f>
        <v>0</v>
      </c>
      <c r="H70" s="3"/>
      <c r="I70" s="3"/>
      <c r="J70" s="3"/>
      <c r="K70" s="3"/>
      <c r="L70" s="3"/>
      <c r="M70" s="3"/>
      <c r="N70" s="3"/>
      <c r="O70" s="3"/>
      <c r="P70" s="3"/>
      <c r="Q70" s="3"/>
      <c r="R70" s="3"/>
      <c r="S70" s="3"/>
      <c r="T70" s="3"/>
      <c r="U70" s="3"/>
      <c r="V70" s="3"/>
      <c r="W70" s="3"/>
      <c r="X70" s="3"/>
      <c r="AE70">
        <f>SUMIF(L7:L68,AE69,G7:G68)</f>
        <v>0</v>
      </c>
      <c r="AF70">
        <f>SUMIF(L7:L68,AF69,G7:G68)</f>
        <v>0</v>
      </c>
      <c r="AG70" t="s">
        <v>380</v>
      </c>
    </row>
    <row r="71" spans="1:60" x14ac:dyDescent="0.2">
      <c r="A71" s="3"/>
      <c r="B71" s="4"/>
      <c r="C71" s="258"/>
      <c r="D71" s="6"/>
      <c r="E71" s="3"/>
      <c r="F71" s="3"/>
      <c r="G71" s="3"/>
      <c r="H71" s="3"/>
      <c r="I71" s="3"/>
      <c r="J71" s="3"/>
      <c r="K71" s="3"/>
      <c r="L71" s="3"/>
      <c r="M71" s="3"/>
      <c r="N71" s="3"/>
      <c r="O71" s="3"/>
      <c r="P71" s="3"/>
      <c r="Q71" s="3"/>
      <c r="R71" s="3"/>
      <c r="S71" s="3"/>
      <c r="T71" s="3"/>
      <c r="U71" s="3"/>
      <c r="V71" s="3"/>
      <c r="W71" s="3"/>
      <c r="X71" s="3"/>
    </row>
    <row r="72" spans="1:60" x14ac:dyDescent="0.2">
      <c r="A72" s="3"/>
      <c r="B72" s="4"/>
      <c r="C72" s="258"/>
      <c r="D72" s="6"/>
      <c r="E72" s="3"/>
      <c r="F72" s="3"/>
      <c r="G72" s="3"/>
      <c r="H72" s="3"/>
      <c r="I72" s="3"/>
      <c r="J72" s="3"/>
      <c r="K72" s="3"/>
      <c r="L72" s="3"/>
      <c r="M72" s="3"/>
      <c r="N72" s="3"/>
      <c r="O72" s="3"/>
      <c r="P72" s="3"/>
      <c r="Q72" s="3"/>
      <c r="R72" s="3"/>
      <c r="S72" s="3"/>
      <c r="T72" s="3"/>
      <c r="U72" s="3"/>
      <c r="V72" s="3"/>
      <c r="W72" s="3"/>
      <c r="X72" s="3"/>
    </row>
    <row r="73" spans="1:60" x14ac:dyDescent="0.2">
      <c r="A73" s="217" t="s">
        <v>381</v>
      </c>
      <c r="B73" s="217"/>
      <c r="C73" s="260"/>
      <c r="D73" s="6"/>
      <c r="E73" s="3"/>
      <c r="F73" s="3"/>
      <c r="G73" s="3"/>
      <c r="H73" s="3"/>
      <c r="I73" s="3"/>
      <c r="J73" s="3"/>
      <c r="K73" s="3"/>
      <c r="L73" s="3"/>
      <c r="M73" s="3"/>
      <c r="N73" s="3"/>
      <c r="O73" s="3"/>
      <c r="P73" s="3"/>
      <c r="Q73" s="3"/>
      <c r="R73" s="3"/>
      <c r="S73" s="3"/>
      <c r="T73" s="3"/>
      <c r="U73" s="3"/>
      <c r="V73" s="3"/>
      <c r="W73" s="3"/>
      <c r="X73" s="3"/>
    </row>
    <row r="74" spans="1:60" x14ac:dyDescent="0.2">
      <c r="A74" s="218"/>
      <c r="B74" s="219"/>
      <c r="C74" s="261"/>
      <c r="D74" s="219"/>
      <c r="E74" s="219"/>
      <c r="F74" s="219"/>
      <c r="G74" s="220"/>
      <c r="H74" s="3"/>
      <c r="I74" s="3"/>
      <c r="J74" s="3"/>
      <c r="K74" s="3"/>
      <c r="L74" s="3"/>
      <c r="M74" s="3"/>
      <c r="N74" s="3"/>
      <c r="O74" s="3"/>
      <c r="P74" s="3"/>
      <c r="Q74" s="3"/>
      <c r="R74" s="3"/>
      <c r="S74" s="3"/>
      <c r="T74" s="3"/>
      <c r="U74" s="3"/>
      <c r="V74" s="3"/>
      <c r="W74" s="3"/>
      <c r="X74" s="3"/>
      <c r="AG74" t="s">
        <v>382</v>
      </c>
    </row>
    <row r="75" spans="1:60" x14ac:dyDescent="0.2">
      <c r="A75" s="221"/>
      <c r="B75" s="222"/>
      <c r="C75" s="262"/>
      <c r="D75" s="222"/>
      <c r="E75" s="222"/>
      <c r="F75" s="222"/>
      <c r="G75" s="223"/>
      <c r="H75" s="3"/>
      <c r="I75" s="3"/>
      <c r="J75" s="3"/>
      <c r="K75" s="3"/>
      <c r="L75" s="3"/>
      <c r="M75" s="3"/>
      <c r="N75" s="3"/>
      <c r="O75" s="3"/>
      <c r="P75" s="3"/>
      <c r="Q75" s="3"/>
      <c r="R75" s="3"/>
      <c r="S75" s="3"/>
      <c r="T75" s="3"/>
      <c r="U75" s="3"/>
      <c r="V75" s="3"/>
      <c r="W75" s="3"/>
      <c r="X75" s="3"/>
    </row>
    <row r="76" spans="1:60" x14ac:dyDescent="0.2">
      <c r="A76" s="221"/>
      <c r="B76" s="222"/>
      <c r="C76" s="262"/>
      <c r="D76" s="222"/>
      <c r="E76" s="222"/>
      <c r="F76" s="222"/>
      <c r="G76" s="223"/>
      <c r="H76" s="3"/>
      <c r="I76" s="3"/>
      <c r="J76" s="3"/>
      <c r="K76" s="3"/>
      <c r="L76" s="3"/>
      <c r="M76" s="3"/>
      <c r="N76" s="3"/>
      <c r="O76" s="3"/>
      <c r="P76" s="3"/>
      <c r="Q76" s="3"/>
      <c r="R76" s="3"/>
      <c r="S76" s="3"/>
      <c r="T76" s="3"/>
      <c r="U76" s="3"/>
      <c r="V76" s="3"/>
      <c r="W76" s="3"/>
      <c r="X76" s="3"/>
    </row>
    <row r="77" spans="1:60" x14ac:dyDescent="0.2">
      <c r="A77" s="221"/>
      <c r="B77" s="222"/>
      <c r="C77" s="262"/>
      <c r="D77" s="222"/>
      <c r="E77" s="222"/>
      <c r="F77" s="222"/>
      <c r="G77" s="223"/>
      <c r="H77" s="3"/>
      <c r="I77" s="3"/>
      <c r="J77" s="3"/>
      <c r="K77" s="3"/>
      <c r="L77" s="3"/>
      <c r="M77" s="3"/>
      <c r="N77" s="3"/>
      <c r="O77" s="3"/>
      <c r="P77" s="3"/>
      <c r="Q77" s="3"/>
      <c r="R77" s="3"/>
      <c r="S77" s="3"/>
      <c r="T77" s="3"/>
      <c r="U77" s="3"/>
      <c r="V77" s="3"/>
      <c r="W77" s="3"/>
      <c r="X77" s="3"/>
    </row>
    <row r="78" spans="1:60" x14ac:dyDescent="0.2">
      <c r="A78" s="224"/>
      <c r="B78" s="225"/>
      <c r="C78" s="263"/>
      <c r="D78" s="225"/>
      <c r="E78" s="225"/>
      <c r="F78" s="225"/>
      <c r="G78" s="226"/>
      <c r="H78" s="3"/>
      <c r="I78" s="3"/>
      <c r="J78" s="3"/>
      <c r="K78" s="3"/>
      <c r="L78" s="3"/>
      <c r="M78" s="3"/>
      <c r="N78" s="3"/>
      <c r="O78" s="3"/>
      <c r="P78" s="3"/>
      <c r="Q78" s="3"/>
      <c r="R78" s="3"/>
      <c r="S78" s="3"/>
      <c r="T78" s="3"/>
      <c r="U78" s="3"/>
      <c r="V78" s="3"/>
      <c r="W78" s="3"/>
      <c r="X78" s="3"/>
    </row>
    <row r="79" spans="1:60" x14ac:dyDescent="0.2">
      <c r="A79" s="3"/>
      <c r="B79" s="4"/>
      <c r="C79" s="258"/>
      <c r="D79" s="6"/>
      <c r="E79" s="3"/>
      <c r="F79" s="3"/>
      <c r="G79" s="3"/>
      <c r="H79" s="3"/>
      <c r="I79" s="3"/>
      <c r="J79" s="3"/>
      <c r="K79" s="3"/>
      <c r="L79" s="3"/>
      <c r="M79" s="3"/>
      <c r="N79" s="3"/>
      <c r="O79" s="3"/>
      <c r="P79" s="3"/>
      <c r="Q79" s="3"/>
      <c r="R79" s="3"/>
      <c r="S79" s="3"/>
      <c r="T79" s="3"/>
      <c r="U79" s="3"/>
      <c r="V79" s="3"/>
      <c r="W79" s="3"/>
      <c r="X79" s="3"/>
    </row>
    <row r="80" spans="1:60" x14ac:dyDescent="0.2">
      <c r="C80" s="264"/>
      <c r="D80" s="10"/>
      <c r="AG80" t="s">
        <v>383</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73:C73"/>
    <mergeCell ref="A74:G7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C695-719A-4F2F-8323-0D58516A2D4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82</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139</v>
      </c>
      <c r="C8" s="254" t="s">
        <v>140</v>
      </c>
      <c r="D8" s="236"/>
      <c r="E8" s="237"/>
      <c r="F8" s="238"/>
      <c r="G8" s="239">
        <f>SUMIF(AG9:AG14,"&lt;&gt;NOR",G9:G14)</f>
        <v>0</v>
      </c>
      <c r="H8" s="233"/>
      <c r="I8" s="233">
        <f>SUM(I9:I14)</f>
        <v>0</v>
      </c>
      <c r="J8" s="233"/>
      <c r="K8" s="233">
        <f>SUM(K9:K14)</f>
        <v>0</v>
      </c>
      <c r="L8" s="233"/>
      <c r="M8" s="233">
        <f>SUM(M9:M14)</f>
        <v>0</v>
      </c>
      <c r="N8" s="232"/>
      <c r="O8" s="232">
        <f>SUM(O9:O14)</f>
        <v>0</v>
      </c>
      <c r="P8" s="232"/>
      <c r="Q8" s="232">
        <f>SUM(Q9:Q14)</f>
        <v>0</v>
      </c>
      <c r="R8" s="233"/>
      <c r="S8" s="233"/>
      <c r="T8" s="233"/>
      <c r="U8" s="233"/>
      <c r="V8" s="233">
        <f>SUM(V9:V14)</f>
        <v>0</v>
      </c>
      <c r="W8" s="233"/>
      <c r="X8" s="233"/>
      <c r="AG8" t="s">
        <v>275</v>
      </c>
    </row>
    <row r="9" spans="1:60" ht="33.75" outlineLevel="1" x14ac:dyDescent="0.2">
      <c r="A9" s="247">
        <v>1</v>
      </c>
      <c r="B9" s="248" t="s">
        <v>1005</v>
      </c>
      <c r="C9" s="255" t="s">
        <v>1974</v>
      </c>
      <c r="D9" s="249" t="s">
        <v>1007</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7">
        <v>2</v>
      </c>
      <c r="B10" s="248" t="s">
        <v>1008</v>
      </c>
      <c r="C10" s="255" t="s">
        <v>1009</v>
      </c>
      <c r="D10" s="249" t="s">
        <v>386</v>
      </c>
      <c r="E10" s="250">
        <v>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47">
        <v>3</v>
      </c>
      <c r="B11" s="248" t="s">
        <v>1010</v>
      </c>
      <c r="C11" s="255" t="s">
        <v>1011</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1012</v>
      </c>
      <c r="C12" s="255" t="s">
        <v>1013</v>
      </c>
      <c r="D12" s="249" t="s">
        <v>386</v>
      </c>
      <c r="E12" s="250">
        <v>2</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7">
        <v>5</v>
      </c>
      <c r="B13" s="248" t="s">
        <v>1930</v>
      </c>
      <c r="C13" s="255" t="s">
        <v>1044</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1014</v>
      </c>
      <c r="C14" s="255" t="s">
        <v>1015</v>
      </c>
      <c r="D14" s="249" t="s">
        <v>386</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34" t="s">
        <v>274</v>
      </c>
      <c r="B15" s="235" t="s">
        <v>141</v>
      </c>
      <c r="C15" s="254" t="s">
        <v>142</v>
      </c>
      <c r="D15" s="236"/>
      <c r="E15" s="237"/>
      <c r="F15" s="238"/>
      <c r="G15" s="239">
        <f>SUMIF(AG16:AG20,"&lt;&gt;NOR",G16:G20)</f>
        <v>0</v>
      </c>
      <c r="H15" s="233"/>
      <c r="I15" s="233">
        <f>SUM(I16:I20)</f>
        <v>0</v>
      </c>
      <c r="J15" s="233"/>
      <c r="K15" s="233">
        <f>SUM(K16:K20)</f>
        <v>0</v>
      </c>
      <c r="L15" s="233"/>
      <c r="M15" s="233">
        <f>SUM(M16:M20)</f>
        <v>0</v>
      </c>
      <c r="N15" s="232"/>
      <c r="O15" s="232">
        <f>SUM(O16:O20)</f>
        <v>0</v>
      </c>
      <c r="P15" s="232"/>
      <c r="Q15" s="232">
        <f>SUM(Q16:Q20)</f>
        <v>0</v>
      </c>
      <c r="R15" s="233"/>
      <c r="S15" s="233"/>
      <c r="T15" s="233"/>
      <c r="U15" s="233"/>
      <c r="V15" s="233">
        <f>SUM(V16:V20)</f>
        <v>0</v>
      </c>
      <c r="W15" s="233"/>
      <c r="X15" s="233"/>
      <c r="AG15" t="s">
        <v>275</v>
      </c>
    </row>
    <row r="16" spans="1:60" ht="22.5" outlineLevel="1" x14ac:dyDescent="0.2">
      <c r="A16" s="247">
        <v>7</v>
      </c>
      <c r="B16" s="248" t="s">
        <v>1018</v>
      </c>
      <c r="C16" s="255" t="s">
        <v>1019</v>
      </c>
      <c r="D16" s="249" t="s">
        <v>386</v>
      </c>
      <c r="E16" s="250">
        <v>2</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388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8</v>
      </c>
      <c r="B17" s="248" t="s">
        <v>1020</v>
      </c>
      <c r="C17" s="255" t="s">
        <v>1021</v>
      </c>
      <c r="D17" s="249" t="s">
        <v>386</v>
      </c>
      <c r="E17" s="250">
        <v>5</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1024</v>
      </c>
      <c r="C18" s="255" t="s">
        <v>1025</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1026</v>
      </c>
      <c r="C19" s="255" t="s">
        <v>1027</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11</v>
      </c>
      <c r="B20" s="248" t="s">
        <v>1028</v>
      </c>
      <c r="C20" s="255" t="s">
        <v>1029</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34" t="s">
        <v>274</v>
      </c>
      <c r="B21" s="235" t="s">
        <v>145</v>
      </c>
      <c r="C21" s="254" t="s">
        <v>146</v>
      </c>
      <c r="D21" s="236"/>
      <c r="E21" s="237"/>
      <c r="F21" s="238"/>
      <c r="G21" s="239">
        <f>SUMIF(AG22:AG23,"&lt;&gt;NOR",G22:G23)</f>
        <v>0</v>
      </c>
      <c r="H21" s="233"/>
      <c r="I21" s="233">
        <f>SUM(I22:I23)</f>
        <v>0</v>
      </c>
      <c r="J21" s="233"/>
      <c r="K21" s="233">
        <f>SUM(K22:K23)</f>
        <v>0</v>
      </c>
      <c r="L21" s="233"/>
      <c r="M21" s="233">
        <f>SUM(M22:M23)</f>
        <v>0</v>
      </c>
      <c r="N21" s="232"/>
      <c r="O21" s="232">
        <f>SUM(O22:O23)</f>
        <v>0</v>
      </c>
      <c r="P21" s="232"/>
      <c r="Q21" s="232">
        <f>SUM(Q22:Q23)</f>
        <v>0</v>
      </c>
      <c r="R21" s="233"/>
      <c r="S21" s="233"/>
      <c r="T21" s="233"/>
      <c r="U21" s="233"/>
      <c r="V21" s="233">
        <f>SUM(V22:V23)</f>
        <v>0</v>
      </c>
      <c r="W21" s="233"/>
      <c r="X21" s="233"/>
      <c r="AG21" t="s">
        <v>275</v>
      </c>
    </row>
    <row r="22" spans="1:60" ht="56.25" outlineLevel="1" x14ac:dyDescent="0.2">
      <c r="A22" s="241">
        <v>12</v>
      </c>
      <c r="B22" s="242" t="s">
        <v>1975</v>
      </c>
      <c r="C22" s="256" t="s">
        <v>1976</v>
      </c>
      <c r="D22" s="243" t="s">
        <v>386</v>
      </c>
      <c r="E22" s="244">
        <v>1</v>
      </c>
      <c r="F22" s="245"/>
      <c r="G22" s="246">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67.5" outlineLevel="1" x14ac:dyDescent="0.2">
      <c r="A23" s="227"/>
      <c r="B23" s="228"/>
      <c r="C23" s="257" t="s">
        <v>1933</v>
      </c>
      <c r="D23" s="253"/>
      <c r="E23" s="253"/>
      <c r="F23" s="253"/>
      <c r="G23" s="253"/>
      <c r="H23" s="230"/>
      <c r="I23" s="230"/>
      <c r="J23" s="230"/>
      <c r="K23" s="230"/>
      <c r="L23" s="230"/>
      <c r="M23" s="230"/>
      <c r="N23" s="229"/>
      <c r="O23" s="229"/>
      <c r="P23" s="229"/>
      <c r="Q23" s="229"/>
      <c r="R23" s="230"/>
      <c r="S23" s="230"/>
      <c r="T23" s="230"/>
      <c r="U23" s="230"/>
      <c r="V23" s="230"/>
      <c r="W23" s="230"/>
      <c r="X23" s="230"/>
      <c r="Y23" s="210"/>
      <c r="Z23" s="210"/>
      <c r="AA23" s="210"/>
      <c r="AB23" s="210"/>
      <c r="AC23" s="210"/>
      <c r="AD23" s="210"/>
      <c r="AE23" s="210"/>
      <c r="AF23" s="210"/>
      <c r="AG23" s="210" t="s">
        <v>294</v>
      </c>
      <c r="AH23" s="210"/>
      <c r="AI23" s="210"/>
      <c r="AJ23" s="210"/>
      <c r="AK23" s="210"/>
      <c r="AL23" s="210"/>
      <c r="AM23" s="210"/>
      <c r="AN23" s="210"/>
      <c r="AO23" s="210"/>
      <c r="AP23" s="210"/>
      <c r="AQ23" s="210"/>
      <c r="AR23" s="210"/>
      <c r="AS23" s="210"/>
      <c r="AT23" s="210"/>
      <c r="AU23" s="210"/>
      <c r="AV23" s="210"/>
      <c r="AW23" s="210"/>
      <c r="AX23" s="210"/>
      <c r="AY23" s="210"/>
      <c r="AZ23" s="210"/>
      <c r="BA23" s="267" t="str">
        <f>C23</f>
        <v>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10mm, přístroje se zkratovou odolností 10kA, vývody kabelů nahoru, přívod vrchem zhora, atd., zhotové dle ČSN EN 61 439</v>
      </c>
      <c r="BB23" s="210"/>
      <c r="BC23" s="210"/>
      <c r="BD23" s="210"/>
      <c r="BE23" s="210"/>
      <c r="BF23" s="210"/>
      <c r="BG23" s="210"/>
      <c r="BH23" s="210"/>
    </row>
    <row r="24" spans="1:60" x14ac:dyDescent="0.2">
      <c r="A24" s="234" t="s">
        <v>274</v>
      </c>
      <c r="B24" s="235" t="s">
        <v>147</v>
      </c>
      <c r="C24" s="254" t="s">
        <v>148</v>
      </c>
      <c r="D24" s="236"/>
      <c r="E24" s="237"/>
      <c r="F24" s="238"/>
      <c r="G24" s="239">
        <f>SUMIF(AG25:AG50,"&lt;&gt;NOR",G25:G50)</f>
        <v>0</v>
      </c>
      <c r="H24" s="233"/>
      <c r="I24" s="233">
        <f>SUM(I25:I50)</f>
        <v>0</v>
      </c>
      <c r="J24" s="233"/>
      <c r="K24" s="233">
        <f>SUM(K25:K50)</f>
        <v>0</v>
      </c>
      <c r="L24" s="233"/>
      <c r="M24" s="233">
        <f>SUM(M25:M50)</f>
        <v>0</v>
      </c>
      <c r="N24" s="232"/>
      <c r="O24" s="232">
        <f>SUM(O25:O50)</f>
        <v>0</v>
      </c>
      <c r="P24" s="232"/>
      <c r="Q24" s="232">
        <f>SUM(Q25:Q50)</f>
        <v>0</v>
      </c>
      <c r="R24" s="233"/>
      <c r="S24" s="233"/>
      <c r="T24" s="233"/>
      <c r="U24" s="233"/>
      <c r="V24" s="233">
        <f>SUM(V25:V50)</f>
        <v>0</v>
      </c>
      <c r="W24" s="233"/>
      <c r="X24" s="233"/>
      <c r="AG24" t="s">
        <v>275</v>
      </c>
    </row>
    <row r="25" spans="1:60" outlineLevel="1" x14ac:dyDescent="0.2">
      <c r="A25" s="247">
        <v>13</v>
      </c>
      <c r="B25" s="248" t="s">
        <v>1052</v>
      </c>
      <c r="C25" s="255" t="s">
        <v>1917</v>
      </c>
      <c r="D25" s="249" t="s">
        <v>345</v>
      </c>
      <c r="E25" s="250">
        <v>36</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388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14</v>
      </c>
      <c r="B26" s="248" t="s">
        <v>1965</v>
      </c>
      <c r="C26" s="255" t="s">
        <v>1934</v>
      </c>
      <c r="D26" s="249" t="s">
        <v>345</v>
      </c>
      <c r="E26" s="250">
        <v>12</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7">
        <v>15</v>
      </c>
      <c r="B27" s="248" t="s">
        <v>1056</v>
      </c>
      <c r="C27" s="255" t="s">
        <v>1057</v>
      </c>
      <c r="D27" s="249" t="s">
        <v>345</v>
      </c>
      <c r="E27" s="250">
        <v>36</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388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16</v>
      </c>
      <c r="B28" s="248" t="s">
        <v>1058</v>
      </c>
      <c r="C28" s="255" t="s">
        <v>1059</v>
      </c>
      <c r="D28" s="249" t="s">
        <v>345</v>
      </c>
      <c r="E28" s="250">
        <v>16</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388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17</v>
      </c>
      <c r="B29" s="248" t="s">
        <v>1060</v>
      </c>
      <c r="C29" s="255" t="s">
        <v>1935</v>
      </c>
      <c r="D29" s="249" t="s">
        <v>345</v>
      </c>
      <c r="E29" s="250">
        <v>10</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388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18</v>
      </c>
      <c r="B30" s="248" t="s">
        <v>1064</v>
      </c>
      <c r="C30" s="255" t="s">
        <v>1065</v>
      </c>
      <c r="D30" s="249" t="s">
        <v>345</v>
      </c>
      <c r="E30" s="250">
        <v>250</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387</v>
      </c>
      <c r="Y30" s="210"/>
      <c r="Z30" s="210"/>
      <c r="AA30" s="210"/>
      <c r="AB30" s="210"/>
      <c r="AC30" s="210"/>
      <c r="AD30" s="210"/>
      <c r="AE30" s="210"/>
      <c r="AF30" s="210"/>
      <c r="AG30" s="210" t="s">
        <v>388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19</v>
      </c>
      <c r="B31" s="248" t="s">
        <v>1967</v>
      </c>
      <c r="C31" s="255" t="s">
        <v>1067</v>
      </c>
      <c r="D31" s="249" t="s">
        <v>345</v>
      </c>
      <c r="E31" s="250">
        <v>57</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282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20</v>
      </c>
      <c r="B32" s="248" t="s">
        <v>1045</v>
      </c>
      <c r="C32" s="255" t="s">
        <v>1069</v>
      </c>
      <c r="D32" s="249" t="s">
        <v>345</v>
      </c>
      <c r="E32" s="250">
        <v>11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21</v>
      </c>
      <c r="B33" s="248" t="s">
        <v>1936</v>
      </c>
      <c r="C33" s="255" t="s">
        <v>1071</v>
      </c>
      <c r="D33" s="249" t="s">
        <v>345</v>
      </c>
      <c r="E33" s="250">
        <v>10</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282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22</v>
      </c>
      <c r="B34" s="248" t="s">
        <v>1072</v>
      </c>
      <c r="C34" s="255" t="s">
        <v>1073</v>
      </c>
      <c r="D34" s="249" t="s">
        <v>345</v>
      </c>
      <c r="E34" s="250">
        <v>261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387</v>
      </c>
      <c r="Y34" s="210"/>
      <c r="Z34" s="210"/>
      <c r="AA34" s="210"/>
      <c r="AB34" s="210"/>
      <c r="AC34" s="210"/>
      <c r="AD34" s="210"/>
      <c r="AE34" s="210"/>
      <c r="AF34" s="210"/>
      <c r="AG34" s="210" t="s">
        <v>388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23</v>
      </c>
      <c r="B35" s="248" t="s">
        <v>1074</v>
      </c>
      <c r="C35" s="255" t="s">
        <v>1075</v>
      </c>
      <c r="D35" s="249" t="s">
        <v>345</v>
      </c>
      <c r="E35" s="250">
        <v>242</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387</v>
      </c>
      <c r="Y35" s="210"/>
      <c r="Z35" s="210"/>
      <c r="AA35" s="210"/>
      <c r="AB35" s="210"/>
      <c r="AC35" s="210"/>
      <c r="AD35" s="210"/>
      <c r="AE35" s="210"/>
      <c r="AF35" s="210"/>
      <c r="AG35" s="210" t="s">
        <v>388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24</v>
      </c>
      <c r="B36" s="248" t="s">
        <v>1054</v>
      </c>
      <c r="C36" s="255" t="s">
        <v>1077</v>
      </c>
      <c r="D36" s="249" t="s">
        <v>345</v>
      </c>
      <c r="E36" s="250">
        <v>41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282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25</v>
      </c>
      <c r="B37" s="248" t="s">
        <v>1938</v>
      </c>
      <c r="C37" s="255" t="s">
        <v>1940</v>
      </c>
      <c r="D37" s="249" t="s">
        <v>345</v>
      </c>
      <c r="E37" s="250">
        <v>12</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282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26</v>
      </c>
      <c r="B38" s="248" t="s">
        <v>1078</v>
      </c>
      <c r="C38" s="255" t="s">
        <v>1079</v>
      </c>
      <c r="D38" s="249" t="s">
        <v>345</v>
      </c>
      <c r="E38" s="250">
        <v>152</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27</v>
      </c>
      <c r="B39" s="248" t="s">
        <v>1080</v>
      </c>
      <c r="C39" s="255" t="s">
        <v>1081</v>
      </c>
      <c r="D39" s="249" t="s">
        <v>386</v>
      </c>
      <c r="E39" s="250">
        <v>10</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387</v>
      </c>
      <c r="Y39" s="210"/>
      <c r="Z39" s="210"/>
      <c r="AA39" s="210"/>
      <c r="AB39" s="210"/>
      <c r="AC39" s="210"/>
      <c r="AD39" s="210"/>
      <c r="AE39" s="210"/>
      <c r="AF39" s="210"/>
      <c r="AG39" s="210" t="s">
        <v>388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28</v>
      </c>
      <c r="B40" s="248" t="s">
        <v>1082</v>
      </c>
      <c r="C40" s="255" t="s">
        <v>1083</v>
      </c>
      <c r="D40" s="249" t="s">
        <v>345</v>
      </c>
      <c r="E40" s="250">
        <v>27</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387</v>
      </c>
      <c r="Y40" s="210"/>
      <c r="Z40" s="210"/>
      <c r="AA40" s="210"/>
      <c r="AB40" s="210"/>
      <c r="AC40" s="210"/>
      <c r="AD40" s="210"/>
      <c r="AE40" s="210"/>
      <c r="AF40" s="210"/>
      <c r="AG40" s="210" t="s">
        <v>388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29</v>
      </c>
      <c r="B41" s="248" t="s">
        <v>1084</v>
      </c>
      <c r="C41" s="255" t="s">
        <v>1085</v>
      </c>
      <c r="D41" s="249" t="s">
        <v>345</v>
      </c>
      <c r="E41" s="250">
        <v>16</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388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30</v>
      </c>
      <c r="B42" s="248" t="s">
        <v>1088</v>
      </c>
      <c r="C42" s="255" t="s">
        <v>1089</v>
      </c>
      <c r="D42" s="249" t="s">
        <v>345</v>
      </c>
      <c r="E42" s="250">
        <v>27</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388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31</v>
      </c>
      <c r="B43" s="248" t="s">
        <v>1090</v>
      </c>
      <c r="C43" s="255" t="s">
        <v>1091</v>
      </c>
      <c r="D43" s="249" t="s">
        <v>345</v>
      </c>
      <c r="E43" s="250">
        <v>16</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388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32</v>
      </c>
      <c r="B44" s="248" t="s">
        <v>1094</v>
      </c>
      <c r="C44" s="255" t="s">
        <v>1095</v>
      </c>
      <c r="D44" s="249" t="s">
        <v>345</v>
      </c>
      <c r="E44" s="250">
        <v>27</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387</v>
      </c>
      <c r="Y44" s="210"/>
      <c r="Z44" s="210"/>
      <c r="AA44" s="210"/>
      <c r="AB44" s="210"/>
      <c r="AC44" s="210"/>
      <c r="AD44" s="210"/>
      <c r="AE44" s="210"/>
      <c r="AF44" s="210"/>
      <c r="AG44" s="210" t="s">
        <v>388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33</v>
      </c>
      <c r="B45" s="248" t="s">
        <v>1096</v>
      </c>
      <c r="C45" s="255" t="s">
        <v>1097</v>
      </c>
      <c r="D45" s="249" t="s">
        <v>345</v>
      </c>
      <c r="E45" s="250">
        <v>16</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387</v>
      </c>
      <c r="Y45" s="210"/>
      <c r="Z45" s="210"/>
      <c r="AA45" s="210"/>
      <c r="AB45" s="210"/>
      <c r="AC45" s="210"/>
      <c r="AD45" s="210"/>
      <c r="AE45" s="210"/>
      <c r="AF45" s="210"/>
      <c r="AG45" s="210" t="s">
        <v>388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34</v>
      </c>
      <c r="B46" s="248" t="s">
        <v>1100</v>
      </c>
      <c r="C46" s="255" t="s">
        <v>1101</v>
      </c>
      <c r="D46" s="249" t="s">
        <v>345</v>
      </c>
      <c r="E46" s="250">
        <v>10</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387</v>
      </c>
      <c r="Y46" s="210"/>
      <c r="Z46" s="210"/>
      <c r="AA46" s="210"/>
      <c r="AB46" s="210"/>
      <c r="AC46" s="210"/>
      <c r="AD46" s="210"/>
      <c r="AE46" s="210"/>
      <c r="AF46" s="210"/>
      <c r="AG46" s="210" t="s">
        <v>388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35</v>
      </c>
      <c r="B47" s="248" t="s">
        <v>1102</v>
      </c>
      <c r="C47" s="255" t="s">
        <v>1103</v>
      </c>
      <c r="D47" s="249" t="s">
        <v>1104</v>
      </c>
      <c r="E47" s="250">
        <v>52</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387</v>
      </c>
      <c r="Y47" s="210"/>
      <c r="Z47" s="210"/>
      <c r="AA47" s="210"/>
      <c r="AB47" s="210"/>
      <c r="AC47" s="210"/>
      <c r="AD47" s="210"/>
      <c r="AE47" s="210"/>
      <c r="AF47" s="210"/>
      <c r="AG47" s="210" t="s">
        <v>388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36</v>
      </c>
      <c r="B48" s="248" t="s">
        <v>1105</v>
      </c>
      <c r="C48" s="255" t="s">
        <v>1106</v>
      </c>
      <c r="D48" s="249" t="s">
        <v>1107</v>
      </c>
      <c r="E48" s="250">
        <v>10</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388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37</v>
      </c>
      <c r="B49" s="248" t="s">
        <v>1977</v>
      </c>
      <c r="C49" s="255" t="s">
        <v>1111</v>
      </c>
      <c r="D49" s="249" t="s">
        <v>386</v>
      </c>
      <c r="E49" s="250">
        <v>1</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281</v>
      </c>
      <c r="Y49" s="210"/>
      <c r="Z49" s="210"/>
      <c r="AA49" s="210"/>
      <c r="AB49" s="210"/>
      <c r="AC49" s="210"/>
      <c r="AD49" s="210"/>
      <c r="AE49" s="210"/>
      <c r="AF49" s="210"/>
      <c r="AG49" s="210" t="s">
        <v>282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38</v>
      </c>
      <c r="B50" s="248" t="s">
        <v>1117</v>
      </c>
      <c r="C50" s="255" t="s">
        <v>1118</v>
      </c>
      <c r="D50" s="249" t="s">
        <v>322</v>
      </c>
      <c r="E50" s="250">
        <v>1</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387</v>
      </c>
      <c r="Y50" s="210"/>
      <c r="Z50" s="210"/>
      <c r="AA50" s="210"/>
      <c r="AB50" s="210"/>
      <c r="AC50" s="210"/>
      <c r="AD50" s="210"/>
      <c r="AE50" s="210"/>
      <c r="AF50" s="210"/>
      <c r="AG50" s="210" t="s">
        <v>388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
      <c r="A51" s="234" t="s">
        <v>274</v>
      </c>
      <c r="B51" s="235" t="s">
        <v>171</v>
      </c>
      <c r="C51" s="254" t="s">
        <v>172</v>
      </c>
      <c r="D51" s="236"/>
      <c r="E51" s="237"/>
      <c r="F51" s="238"/>
      <c r="G51" s="239">
        <f>SUMIF(AG52:AG84,"&lt;&gt;NOR",G52:G84)</f>
        <v>0</v>
      </c>
      <c r="H51" s="233"/>
      <c r="I51" s="233">
        <f>SUM(I52:I84)</f>
        <v>0</v>
      </c>
      <c r="J51" s="233"/>
      <c r="K51" s="233">
        <f>SUM(K52:K84)</f>
        <v>0</v>
      </c>
      <c r="L51" s="233"/>
      <c r="M51" s="233">
        <f>SUM(M52:M84)</f>
        <v>0</v>
      </c>
      <c r="N51" s="232"/>
      <c r="O51" s="232">
        <f>SUM(O52:O84)</f>
        <v>0</v>
      </c>
      <c r="P51" s="232"/>
      <c r="Q51" s="232">
        <f>SUM(Q52:Q84)</f>
        <v>0</v>
      </c>
      <c r="R51" s="233"/>
      <c r="S51" s="233"/>
      <c r="T51" s="233"/>
      <c r="U51" s="233"/>
      <c r="V51" s="233">
        <f>SUM(V52:V84)</f>
        <v>0</v>
      </c>
      <c r="W51" s="233"/>
      <c r="X51" s="233"/>
      <c r="AG51" t="s">
        <v>275</v>
      </c>
    </row>
    <row r="52" spans="1:60" ht="22.5" outlineLevel="1" x14ac:dyDescent="0.2">
      <c r="A52" s="247">
        <v>39</v>
      </c>
      <c r="B52" s="248" t="s">
        <v>1972</v>
      </c>
      <c r="C52" s="255" t="s">
        <v>1943</v>
      </c>
      <c r="D52" s="249" t="s">
        <v>386</v>
      </c>
      <c r="E52" s="250">
        <v>2</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281</v>
      </c>
      <c r="Y52" s="210"/>
      <c r="Z52" s="210"/>
      <c r="AA52" s="210"/>
      <c r="AB52" s="210"/>
      <c r="AC52" s="210"/>
      <c r="AD52" s="210"/>
      <c r="AE52" s="210"/>
      <c r="AF52" s="210"/>
      <c r="AG52" s="210" t="s">
        <v>282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47">
        <v>40</v>
      </c>
      <c r="B53" s="248" t="s">
        <v>1942</v>
      </c>
      <c r="C53" s="255" t="s">
        <v>1945</v>
      </c>
      <c r="D53" s="249" t="s">
        <v>386</v>
      </c>
      <c r="E53" s="250">
        <v>7</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282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7">
        <v>41</v>
      </c>
      <c r="B54" s="248" t="s">
        <v>1944</v>
      </c>
      <c r="C54" s="255" t="s">
        <v>1130</v>
      </c>
      <c r="D54" s="249" t="s">
        <v>386</v>
      </c>
      <c r="E54" s="250">
        <v>1</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281</v>
      </c>
      <c r="Y54" s="210"/>
      <c r="Z54" s="210"/>
      <c r="AA54" s="210"/>
      <c r="AB54" s="210"/>
      <c r="AC54" s="210"/>
      <c r="AD54" s="210"/>
      <c r="AE54" s="210"/>
      <c r="AF54" s="210"/>
      <c r="AG54" s="210" t="s">
        <v>282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v>42</v>
      </c>
      <c r="B55" s="248" t="s">
        <v>1946</v>
      </c>
      <c r="C55" s="255" t="s">
        <v>1919</v>
      </c>
      <c r="D55" s="249" t="s">
        <v>345</v>
      </c>
      <c r="E55" s="250">
        <v>36</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282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43</v>
      </c>
      <c r="B56" s="248" t="s">
        <v>1948</v>
      </c>
      <c r="C56" s="255" t="s">
        <v>1952</v>
      </c>
      <c r="D56" s="249" t="s">
        <v>345</v>
      </c>
      <c r="E56" s="250">
        <v>12</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281</v>
      </c>
      <c r="Y56" s="210"/>
      <c r="Z56" s="210"/>
      <c r="AA56" s="210"/>
      <c r="AB56" s="210"/>
      <c r="AC56" s="210"/>
      <c r="AD56" s="210"/>
      <c r="AE56" s="210"/>
      <c r="AF56" s="210"/>
      <c r="AG56" s="210" t="s">
        <v>282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47">
        <v>44</v>
      </c>
      <c r="B57" s="248" t="s">
        <v>1949</v>
      </c>
      <c r="C57" s="255" t="s">
        <v>1148</v>
      </c>
      <c r="D57" s="249" t="s">
        <v>345</v>
      </c>
      <c r="E57" s="250">
        <v>36</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281</v>
      </c>
      <c r="Y57" s="210"/>
      <c r="Z57" s="210"/>
      <c r="AA57" s="210"/>
      <c r="AB57" s="210"/>
      <c r="AC57" s="210"/>
      <c r="AD57" s="210"/>
      <c r="AE57" s="210"/>
      <c r="AF57" s="210"/>
      <c r="AG57" s="210" t="s">
        <v>282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47">
        <v>45</v>
      </c>
      <c r="B58" s="248" t="s">
        <v>1950</v>
      </c>
      <c r="C58" s="255" t="s">
        <v>1150</v>
      </c>
      <c r="D58" s="249" t="s">
        <v>345</v>
      </c>
      <c r="E58" s="250">
        <v>16</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282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47">
        <v>46</v>
      </c>
      <c r="B59" s="248" t="s">
        <v>1951</v>
      </c>
      <c r="C59" s="255" t="s">
        <v>1956</v>
      </c>
      <c r="D59" s="249" t="s">
        <v>345</v>
      </c>
      <c r="E59" s="250">
        <v>10</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282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47">
        <v>47</v>
      </c>
      <c r="B60" s="248" t="s">
        <v>1953</v>
      </c>
      <c r="C60" s="255" t="s">
        <v>1156</v>
      </c>
      <c r="D60" s="249" t="s">
        <v>345</v>
      </c>
      <c r="E60" s="250">
        <v>250</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282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7">
        <v>48</v>
      </c>
      <c r="B61" s="248" t="s">
        <v>1954</v>
      </c>
      <c r="C61" s="255" t="s">
        <v>1158</v>
      </c>
      <c r="D61" s="249" t="s">
        <v>345</v>
      </c>
      <c r="E61" s="250">
        <v>57</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282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7">
        <v>49</v>
      </c>
      <c r="B62" s="248" t="s">
        <v>1955</v>
      </c>
      <c r="C62" s="255" t="s">
        <v>1160</v>
      </c>
      <c r="D62" s="249" t="s">
        <v>345</v>
      </c>
      <c r="E62" s="250">
        <v>11</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281</v>
      </c>
      <c r="Y62" s="210"/>
      <c r="Z62" s="210"/>
      <c r="AA62" s="210"/>
      <c r="AB62" s="210"/>
      <c r="AC62" s="210"/>
      <c r="AD62" s="210"/>
      <c r="AE62" s="210"/>
      <c r="AF62" s="210"/>
      <c r="AG62" s="210" t="s">
        <v>282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47">
        <v>50</v>
      </c>
      <c r="B63" s="248" t="s">
        <v>1108</v>
      </c>
      <c r="C63" s="255" t="s">
        <v>1162</v>
      </c>
      <c r="D63" s="249" t="s">
        <v>345</v>
      </c>
      <c r="E63" s="250">
        <v>10</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281</v>
      </c>
      <c r="Y63" s="210"/>
      <c r="Z63" s="210"/>
      <c r="AA63" s="210"/>
      <c r="AB63" s="210"/>
      <c r="AC63" s="210"/>
      <c r="AD63" s="210"/>
      <c r="AE63" s="210"/>
      <c r="AF63" s="210"/>
      <c r="AG63" s="210" t="s">
        <v>282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51</v>
      </c>
      <c r="B64" s="248" t="s">
        <v>1110</v>
      </c>
      <c r="C64" s="255" t="s">
        <v>1164</v>
      </c>
      <c r="D64" s="249" t="s">
        <v>345</v>
      </c>
      <c r="E64" s="250">
        <v>261</v>
      </c>
      <c r="F64" s="251"/>
      <c r="G64" s="252">
        <f>ROUND(E64*F64,2)</f>
        <v>0</v>
      </c>
      <c r="H64" s="231"/>
      <c r="I64" s="230">
        <f>ROUND(E64*H64,2)</f>
        <v>0</v>
      </c>
      <c r="J64" s="231"/>
      <c r="K64" s="230">
        <f>ROUND(E64*J64,2)</f>
        <v>0</v>
      </c>
      <c r="L64" s="230">
        <v>21</v>
      </c>
      <c r="M64" s="230">
        <f>G64*(1+L64/100)</f>
        <v>0</v>
      </c>
      <c r="N64" s="229">
        <v>0</v>
      </c>
      <c r="O64" s="229">
        <f>ROUND(E64*N64,2)</f>
        <v>0</v>
      </c>
      <c r="P64" s="229">
        <v>0</v>
      </c>
      <c r="Q64" s="229">
        <f>ROUND(E64*P64,2)</f>
        <v>0</v>
      </c>
      <c r="R64" s="230"/>
      <c r="S64" s="230" t="s">
        <v>279</v>
      </c>
      <c r="T64" s="230" t="s">
        <v>280</v>
      </c>
      <c r="U64" s="230">
        <v>0</v>
      </c>
      <c r="V64" s="230">
        <f>ROUND(E64*U64,2)</f>
        <v>0</v>
      </c>
      <c r="W64" s="230"/>
      <c r="X64" s="230" t="s">
        <v>281</v>
      </c>
      <c r="Y64" s="210"/>
      <c r="Z64" s="210"/>
      <c r="AA64" s="210"/>
      <c r="AB64" s="210"/>
      <c r="AC64" s="210"/>
      <c r="AD64" s="210"/>
      <c r="AE64" s="210"/>
      <c r="AF64" s="210"/>
      <c r="AG64" s="210" t="s">
        <v>282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52</v>
      </c>
      <c r="B65" s="248" t="s">
        <v>1112</v>
      </c>
      <c r="C65" s="255" t="s">
        <v>1166</v>
      </c>
      <c r="D65" s="249" t="s">
        <v>345</v>
      </c>
      <c r="E65" s="250">
        <v>242</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282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53</v>
      </c>
      <c r="B66" s="248" t="s">
        <v>1114</v>
      </c>
      <c r="C66" s="255" t="s">
        <v>1168</v>
      </c>
      <c r="D66" s="249" t="s">
        <v>345</v>
      </c>
      <c r="E66" s="250">
        <v>41</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282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54</v>
      </c>
      <c r="B67" s="248" t="s">
        <v>1957</v>
      </c>
      <c r="C67" s="255" t="s">
        <v>1958</v>
      </c>
      <c r="D67" s="249" t="s">
        <v>345</v>
      </c>
      <c r="E67" s="250">
        <v>12</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282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55</v>
      </c>
      <c r="B68" s="248" t="s">
        <v>1119</v>
      </c>
      <c r="C68" s="255" t="s">
        <v>1170</v>
      </c>
      <c r="D68" s="249" t="s">
        <v>345</v>
      </c>
      <c r="E68" s="250">
        <v>152</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281</v>
      </c>
      <c r="Y68" s="210"/>
      <c r="Z68" s="210"/>
      <c r="AA68" s="210"/>
      <c r="AB68" s="210"/>
      <c r="AC68" s="210"/>
      <c r="AD68" s="210"/>
      <c r="AE68" s="210"/>
      <c r="AF68" s="210"/>
      <c r="AG68" s="210" t="s">
        <v>282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56</v>
      </c>
      <c r="B69" s="248" t="s">
        <v>1121</v>
      </c>
      <c r="C69" s="255" t="s">
        <v>1172</v>
      </c>
      <c r="D69" s="249" t="s">
        <v>1107</v>
      </c>
      <c r="E69" s="250">
        <v>10</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282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57</v>
      </c>
      <c r="B70" s="248" t="s">
        <v>1123</v>
      </c>
      <c r="C70" s="255" t="s">
        <v>1174</v>
      </c>
      <c r="D70" s="249" t="s">
        <v>345</v>
      </c>
      <c r="E70" s="250">
        <v>27</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282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7">
        <v>58</v>
      </c>
      <c r="B71" s="248" t="s">
        <v>1125</v>
      </c>
      <c r="C71" s="255" t="s">
        <v>1176</v>
      </c>
      <c r="D71" s="249" t="s">
        <v>345</v>
      </c>
      <c r="E71" s="250">
        <v>16</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282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7">
        <v>59</v>
      </c>
      <c r="B72" s="248" t="s">
        <v>1127</v>
      </c>
      <c r="C72" s="255" t="s">
        <v>1180</v>
      </c>
      <c r="D72" s="249" t="s">
        <v>1104</v>
      </c>
      <c r="E72" s="250">
        <v>52</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282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7">
        <v>60</v>
      </c>
      <c r="B73" s="248" t="s">
        <v>1129</v>
      </c>
      <c r="C73" s="255" t="s">
        <v>1182</v>
      </c>
      <c r="D73" s="249" t="s">
        <v>1107</v>
      </c>
      <c r="E73" s="250">
        <v>10</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282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61</v>
      </c>
      <c r="B74" s="248" t="s">
        <v>1131</v>
      </c>
      <c r="C74" s="255" t="s">
        <v>1184</v>
      </c>
      <c r="D74" s="249" t="s">
        <v>386</v>
      </c>
      <c r="E74" s="250">
        <v>1</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282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62</v>
      </c>
      <c r="B75" s="248" t="s">
        <v>1185</v>
      </c>
      <c r="C75" s="255" t="s">
        <v>1186</v>
      </c>
      <c r="D75" s="249" t="s">
        <v>386</v>
      </c>
      <c r="E75" s="250">
        <v>88</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282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7">
        <v>63</v>
      </c>
      <c r="B76" s="248" t="s">
        <v>1187</v>
      </c>
      <c r="C76" s="255" t="s">
        <v>1188</v>
      </c>
      <c r="D76" s="249" t="s">
        <v>386</v>
      </c>
      <c r="E76" s="250">
        <v>4</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282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7">
        <v>64</v>
      </c>
      <c r="B77" s="248" t="s">
        <v>1189</v>
      </c>
      <c r="C77" s="255" t="s">
        <v>1190</v>
      </c>
      <c r="D77" s="249" t="s">
        <v>364</v>
      </c>
      <c r="E77" s="250">
        <v>4</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279</v>
      </c>
      <c r="T77" s="230" t="s">
        <v>280</v>
      </c>
      <c r="U77" s="230">
        <v>0</v>
      </c>
      <c r="V77" s="230">
        <f>ROUND(E77*U77,2)</f>
        <v>0</v>
      </c>
      <c r="W77" s="230"/>
      <c r="X77" s="230" t="s">
        <v>281</v>
      </c>
      <c r="Y77" s="210"/>
      <c r="Z77" s="210"/>
      <c r="AA77" s="210"/>
      <c r="AB77" s="210"/>
      <c r="AC77" s="210"/>
      <c r="AD77" s="210"/>
      <c r="AE77" s="210"/>
      <c r="AF77" s="210"/>
      <c r="AG77" s="210" t="s">
        <v>282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65</v>
      </c>
      <c r="B78" s="248" t="s">
        <v>1139</v>
      </c>
      <c r="C78" s="255" t="s">
        <v>1192</v>
      </c>
      <c r="D78" s="249" t="s">
        <v>364</v>
      </c>
      <c r="E78" s="250">
        <v>4</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282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66</v>
      </c>
      <c r="B79" s="248" t="s">
        <v>1141</v>
      </c>
      <c r="C79" s="255" t="s">
        <v>1194</v>
      </c>
      <c r="D79" s="249" t="s">
        <v>364</v>
      </c>
      <c r="E79" s="250">
        <v>1</v>
      </c>
      <c r="F79" s="251"/>
      <c r="G79" s="252">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282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7">
        <v>67</v>
      </c>
      <c r="B80" s="248" t="s">
        <v>1143</v>
      </c>
      <c r="C80" s="255" t="s">
        <v>1927</v>
      </c>
      <c r="D80" s="249" t="s">
        <v>364</v>
      </c>
      <c r="E80" s="250">
        <v>1</v>
      </c>
      <c r="F80" s="251"/>
      <c r="G80" s="252">
        <f>ROUND(E80*F80,2)</f>
        <v>0</v>
      </c>
      <c r="H80" s="231"/>
      <c r="I80" s="230">
        <f>ROUND(E80*H80,2)</f>
        <v>0</v>
      </c>
      <c r="J80" s="231"/>
      <c r="K80" s="230">
        <f>ROUND(E80*J80,2)</f>
        <v>0</v>
      </c>
      <c r="L80" s="230">
        <v>21</v>
      </c>
      <c r="M80" s="230">
        <f>G80*(1+L80/100)</f>
        <v>0</v>
      </c>
      <c r="N80" s="229">
        <v>0</v>
      </c>
      <c r="O80" s="229">
        <f>ROUND(E80*N80,2)</f>
        <v>0</v>
      </c>
      <c r="P80" s="229">
        <v>0</v>
      </c>
      <c r="Q80" s="229">
        <f>ROUND(E80*P80,2)</f>
        <v>0</v>
      </c>
      <c r="R80" s="230"/>
      <c r="S80" s="230" t="s">
        <v>279</v>
      </c>
      <c r="T80" s="230" t="s">
        <v>280</v>
      </c>
      <c r="U80" s="230">
        <v>0</v>
      </c>
      <c r="V80" s="230">
        <f>ROUND(E80*U80,2)</f>
        <v>0</v>
      </c>
      <c r="W80" s="230"/>
      <c r="X80" s="230" t="s">
        <v>281</v>
      </c>
      <c r="Y80" s="210"/>
      <c r="Z80" s="210"/>
      <c r="AA80" s="210"/>
      <c r="AB80" s="210"/>
      <c r="AC80" s="210"/>
      <c r="AD80" s="210"/>
      <c r="AE80" s="210"/>
      <c r="AF80" s="210"/>
      <c r="AG80" s="210" t="s">
        <v>282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7">
        <v>68</v>
      </c>
      <c r="B81" s="248" t="s">
        <v>1145</v>
      </c>
      <c r="C81" s="255" t="s">
        <v>1198</v>
      </c>
      <c r="D81" s="249" t="s">
        <v>1199</v>
      </c>
      <c r="E81" s="250">
        <v>6</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281</v>
      </c>
      <c r="Y81" s="210"/>
      <c r="Z81" s="210"/>
      <c r="AA81" s="210"/>
      <c r="AB81" s="210"/>
      <c r="AC81" s="210"/>
      <c r="AD81" s="210"/>
      <c r="AE81" s="210"/>
      <c r="AF81" s="210"/>
      <c r="AG81" s="210" t="s">
        <v>282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7">
        <v>69</v>
      </c>
      <c r="B82" s="248" t="s">
        <v>1147</v>
      </c>
      <c r="C82" s="255" t="s">
        <v>1201</v>
      </c>
      <c r="D82" s="249" t="s">
        <v>1199</v>
      </c>
      <c r="E82" s="250">
        <v>4</v>
      </c>
      <c r="F82" s="251"/>
      <c r="G82" s="252">
        <f>ROUND(E82*F82,2)</f>
        <v>0</v>
      </c>
      <c r="H82" s="231"/>
      <c r="I82" s="230">
        <f>ROUND(E82*H82,2)</f>
        <v>0</v>
      </c>
      <c r="J82" s="231"/>
      <c r="K82" s="230">
        <f>ROUND(E82*J82,2)</f>
        <v>0</v>
      </c>
      <c r="L82" s="230">
        <v>21</v>
      </c>
      <c r="M82" s="230">
        <f>G82*(1+L82/100)</f>
        <v>0</v>
      </c>
      <c r="N82" s="229">
        <v>0</v>
      </c>
      <c r="O82" s="229">
        <f>ROUND(E82*N82,2)</f>
        <v>0</v>
      </c>
      <c r="P82" s="229">
        <v>0</v>
      </c>
      <c r="Q82" s="229">
        <f>ROUND(E82*P82,2)</f>
        <v>0</v>
      </c>
      <c r="R82" s="230"/>
      <c r="S82" s="230" t="s">
        <v>279</v>
      </c>
      <c r="T82" s="230" t="s">
        <v>280</v>
      </c>
      <c r="U82" s="230">
        <v>0</v>
      </c>
      <c r="V82" s="230">
        <f>ROUND(E82*U82,2)</f>
        <v>0</v>
      </c>
      <c r="W82" s="230"/>
      <c r="X82" s="230" t="s">
        <v>281</v>
      </c>
      <c r="Y82" s="210"/>
      <c r="Z82" s="210"/>
      <c r="AA82" s="210"/>
      <c r="AB82" s="210"/>
      <c r="AC82" s="210"/>
      <c r="AD82" s="210"/>
      <c r="AE82" s="210"/>
      <c r="AF82" s="210"/>
      <c r="AG82" s="210" t="s">
        <v>282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7">
        <v>70</v>
      </c>
      <c r="B83" s="248" t="s">
        <v>1149</v>
      </c>
      <c r="C83" s="255" t="s">
        <v>1203</v>
      </c>
      <c r="D83" s="249" t="s">
        <v>1199</v>
      </c>
      <c r="E83" s="250">
        <v>4</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282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7">
        <v>71</v>
      </c>
      <c r="B84" s="248" t="s">
        <v>1151</v>
      </c>
      <c r="C84" s="255" t="s">
        <v>1205</v>
      </c>
      <c r="D84" s="249" t="s">
        <v>1007</v>
      </c>
      <c r="E84" s="250">
        <v>1</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282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234" t="s">
        <v>274</v>
      </c>
      <c r="B85" s="235" t="s">
        <v>173</v>
      </c>
      <c r="C85" s="254" t="s">
        <v>174</v>
      </c>
      <c r="D85" s="236"/>
      <c r="E85" s="237"/>
      <c r="F85" s="238"/>
      <c r="G85" s="239">
        <f>SUMIF(AG86:AG88,"&lt;&gt;NOR",G86:G88)</f>
        <v>0</v>
      </c>
      <c r="H85" s="233"/>
      <c r="I85" s="233">
        <f>SUM(I86:I88)</f>
        <v>0</v>
      </c>
      <c r="J85" s="233"/>
      <c r="K85" s="233">
        <f>SUM(K86:K88)</f>
        <v>0</v>
      </c>
      <c r="L85" s="233"/>
      <c r="M85" s="233">
        <f>SUM(M86:M88)</f>
        <v>0</v>
      </c>
      <c r="N85" s="232"/>
      <c r="O85" s="232">
        <f>SUM(O86:O88)</f>
        <v>0</v>
      </c>
      <c r="P85" s="232"/>
      <c r="Q85" s="232">
        <f>SUM(Q86:Q88)</f>
        <v>0</v>
      </c>
      <c r="R85" s="233"/>
      <c r="S85" s="233"/>
      <c r="T85" s="233"/>
      <c r="U85" s="233"/>
      <c r="V85" s="233">
        <f>SUM(V86:V88)</f>
        <v>0</v>
      </c>
      <c r="W85" s="233"/>
      <c r="X85" s="233"/>
      <c r="AG85" t="s">
        <v>275</v>
      </c>
    </row>
    <row r="86" spans="1:60" outlineLevel="1" x14ac:dyDescent="0.2">
      <c r="A86" s="247">
        <v>72</v>
      </c>
      <c r="B86" s="248" t="s">
        <v>1206</v>
      </c>
      <c r="C86" s="255" t="s">
        <v>1207</v>
      </c>
      <c r="D86" s="249" t="s">
        <v>1208</v>
      </c>
      <c r="E86" s="250">
        <v>37</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280</v>
      </c>
      <c r="U86" s="230">
        <v>0</v>
      </c>
      <c r="V86" s="230">
        <f>ROUND(E86*U86,2)</f>
        <v>0</v>
      </c>
      <c r="W86" s="230"/>
      <c r="X86" s="230" t="s">
        <v>387</v>
      </c>
      <c r="Y86" s="210"/>
      <c r="Z86" s="210"/>
      <c r="AA86" s="210"/>
      <c r="AB86" s="210"/>
      <c r="AC86" s="210"/>
      <c r="AD86" s="210"/>
      <c r="AE86" s="210"/>
      <c r="AF86" s="210"/>
      <c r="AG86" s="210" t="s">
        <v>388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22.5" outlineLevel="1" x14ac:dyDescent="0.2">
      <c r="A87" s="247">
        <v>73</v>
      </c>
      <c r="B87" s="248" t="s">
        <v>1209</v>
      </c>
      <c r="C87" s="255" t="s">
        <v>1210</v>
      </c>
      <c r="D87" s="249" t="s">
        <v>872</v>
      </c>
      <c r="E87" s="250">
        <v>1</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282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7">
        <v>74</v>
      </c>
      <c r="B88" s="248" t="s">
        <v>1211</v>
      </c>
      <c r="C88" s="255" t="s">
        <v>1212</v>
      </c>
      <c r="D88" s="249" t="s">
        <v>872</v>
      </c>
      <c r="E88" s="250">
        <v>1</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281</v>
      </c>
      <c r="Y88" s="210"/>
      <c r="Z88" s="210"/>
      <c r="AA88" s="210"/>
      <c r="AB88" s="210"/>
      <c r="AC88" s="210"/>
      <c r="AD88" s="210"/>
      <c r="AE88" s="210"/>
      <c r="AF88" s="210"/>
      <c r="AG88" s="210" t="s">
        <v>282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x14ac:dyDescent="0.2">
      <c r="A89" s="234" t="s">
        <v>274</v>
      </c>
      <c r="B89" s="235" t="s">
        <v>175</v>
      </c>
      <c r="C89" s="254" t="s">
        <v>176</v>
      </c>
      <c r="D89" s="236"/>
      <c r="E89" s="237"/>
      <c r="F89" s="238"/>
      <c r="G89" s="239">
        <f>SUMIF(AG90:AG90,"&lt;&gt;NOR",G90:G90)</f>
        <v>0</v>
      </c>
      <c r="H89" s="233"/>
      <c r="I89" s="233">
        <f>SUM(I90:I90)</f>
        <v>0</v>
      </c>
      <c r="J89" s="233"/>
      <c r="K89" s="233">
        <f>SUM(K90:K90)</f>
        <v>0</v>
      </c>
      <c r="L89" s="233"/>
      <c r="M89" s="233">
        <f>SUM(M90:M90)</f>
        <v>0</v>
      </c>
      <c r="N89" s="232"/>
      <c r="O89" s="232">
        <f>SUM(O90:O90)</f>
        <v>0</v>
      </c>
      <c r="P89" s="232"/>
      <c r="Q89" s="232">
        <f>SUM(Q90:Q90)</f>
        <v>0</v>
      </c>
      <c r="R89" s="233"/>
      <c r="S89" s="233"/>
      <c r="T89" s="233"/>
      <c r="U89" s="233"/>
      <c r="V89" s="233">
        <f>SUM(V90:V90)</f>
        <v>0</v>
      </c>
      <c r="W89" s="233"/>
      <c r="X89" s="233"/>
      <c r="AG89" t="s">
        <v>275</v>
      </c>
    </row>
    <row r="90" spans="1:60" outlineLevel="1" x14ac:dyDescent="0.2">
      <c r="A90" s="247">
        <v>75</v>
      </c>
      <c r="B90" s="248" t="s">
        <v>1213</v>
      </c>
      <c r="C90" s="255" t="s">
        <v>1214</v>
      </c>
      <c r="D90" s="249" t="s">
        <v>1208</v>
      </c>
      <c r="E90" s="250">
        <v>37</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281</v>
      </c>
      <c r="Y90" s="210"/>
      <c r="Z90" s="210"/>
      <c r="AA90" s="210"/>
      <c r="AB90" s="210"/>
      <c r="AC90" s="210"/>
      <c r="AD90" s="210"/>
      <c r="AE90" s="210"/>
      <c r="AF90" s="210"/>
      <c r="AG90" s="210" t="s">
        <v>282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234" t="s">
        <v>274</v>
      </c>
      <c r="B91" s="235" t="s">
        <v>177</v>
      </c>
      <c r="C91" s="254" t="s">
        <v>178</v>
      </c>
      <c r="D91" s="236"/>
      <c r="E91" s="237"/>
      <c r="F91" s="238"/>
      <c r="G91" s="239">
        <f>SUMIF(AG92:AG97,"&lt;&gt;NOR",G92:G97)</f>
        <v>0</v>
      </c>
      <c r="H91" s="233"/>
      <c r="I91" s="233">
        <f>SUM(I92:I97)</f>
        <v>0</v>
      </c>
      <c r="J91" s="233"/>
      <c r="K91" s="233">
        <f>SUM(K92:K97)</f>
        <v>0</v>
      </c>
      <c r="L91" s="233"/>
      <c r="M91" s="233">
        <f>SUM(M92:M97)</f>
        <v>0</v>
      </c>
      <c r="N91" s="232"/>
      <c r="O91" s="232">
        <f>SUM(O92:O97)</f>
        <v>0</v>
      </c>
      <c r="P91" s="232"/>
      <c r="Q91" s="232">
        <f>SUM(Q92:Q97)</f>
        <v>0</v>
      </c>
      <c r="R91" s="233"/>
      <c r="S91" s="233"/>
      <c r="T91" s="233"/>
      <c r="U91" s="233"/>
      <c r="V91" s="233">
        <f>SUM(V92:V97)</f>
        <v>0</v>
      </c>
      <c r="W91" s="233"/>
      <c r="X91" s="233"/>
      <c r="AG91" t="s">
        <v>275</v>
      </c>
    </row>
    <row r="92" spans="1:60" outlineLevel="1" x14ac:dyDescent="0.2">
      <c r="A92" s="247">
        <v>76</v>
      </c>
      <c r="B92" s="248" t="s">
        <v>1217</v>
      </c>
      <c r="C92" s="255" t="s">
        <v>1218</v>
      </c>
      <c r="D92" s="249" t="s">
        <v>1208</v>
      </c>
      <c r="E92" s="250">
        <v>41</v>
      </c>
      <c r="F92" s="251"/>
      <c r="G92" s="252">
        <f>ROUND(E92*F92,2)</f>
        <v>0</v>
      </c>
      <c r="H92" s="231"/>
      <c r="I92" s="230">
        <f>ROUND(E92*H92,2)</f>
        <v>0</v>
      </c>
      <c r="J92" s="231"/>
      <c r="K92" s="230">
        <f>ROUND(E92*J92,2)</f>
        <v>0</v>
      </c>
      <c r="L92" s="230">
        <v>21</v>
      </c>
      <c r="M92" s="230">
        <f>G92*(1+L92/100)</f>
        <v>0</v>
      </c>
      <c r="N92" s="229">
        <v>0</v>
      </c>
      <c r="O92" s="229">
        <f>ROUND(E92*N92,2)</f>
        <v>0</v>
      </c>
      <c r="P92" s="229">
        <v>0</v>
      </c>
      <c r="Q92" s="229">
        <f>ROUND(E92*P92,2)</f>
        <v>0</v>
      </c>
      <c r="R92" s="230"/>
      <c r="S92" s="230" t="s">
        <v>279</v>
      </c>
      <c r="T92" s="230" t="s">
        <v>280</v>
      </c>
      <c r="U92" s="230">
        <v>0</v>
      </c>
      <c r="V92" s="230">
        <f>ROUND(E92*U92,2)</f>
        <v>0</v>
      </c>
      <c r="W92" s="230"/>
      <c r="X92" s="230" t="s">
        <v>281</v>
      </c>
      <c r="Y92" s="210"/>
      <c r="Z92" s="210"/>
      <c r="AA92" s="210"/>
      <c r="AB92" s="210"/>
      <c r="AC92" s="210"/>
      <c r="AD92" s="210"/>
      <c r="AE92" s="210"/>
      <c r="AF92" s="210"/>
      <c r="AG92" s="210" t="s">
        <v>282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47">
        <v>77</v>
      </c>
      <c r="B93" s="248" t="s">
        <v>1219</v>
      </c>
      <c r="C93" s="255" t="s">
        <v>1220</v>
      </c>
      <c r="D93" s="249" t="s">
        <v>872</v>
      </c>
      <c r="E93" s="250">
        <v>3</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281</v>
      </c>
      <c r="Y93" s="210"/>
      <c r="Z93" s="210"/>
      <c r="AA93" s="210"/>
      <c r="AB93" s="210"/>
      <c r="AC93" s="210"/>
      <c r="AD93" s="210"/>
      <c r="AE93" s="210"/>
      <c r="AF93" s="210"/>
      <c r="AG93" s="210" t="s">
        <v>282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7">
        <v>78</v>
      </c>
      <c r="B94" s="248" t="s">
        <v>1221</v>
      </c>
      <c r="C94" s="255" t="s">
        <v>1222</v>
      </c>
      <c r="D94" s="249" t="s">
        <v>872</v>
      </c>
      <c r="E94" s="250">
        <v>3</v>
      </c>
      <c r="F94" s="251"/>
      <c r="G94" s="252">
        <f>ROUND(E94*F94,2)</f>
        <v>0</v>
      </c>
      <c r="H94" s="231"/>
      <c r="I94" s="230">
        <f>ROUND(E94*H94,2)</f>
        <v>0</v>
      </c>
      <c r="J94" s="231"/>
      <c r="K94" s="230">
        <f>ROUND(E94*J94,2)</f>
        <v>0</v>
      </c>
      <c r="L94" s="230">
        <v>21</v>
      </c>
      <c r="M94" s="230">
        <f>G94*(1+L94/100)</f>
        <v>0</v>
      </c>
      <c r="N94" s="229">
        <v>0</v>
      </c>
      <c r="O94" s="229">
        <f>ROUND(E94*N94,2)</f>
        <v>0</v>
      </c>
      <c r="P94" s="229">
        <v>0</v>
      </c>
      <c r="Q94" s="229">
        <f>ROUND(E94*P94,2)</f>
        <v>0</v>
      </c>
      <c r="R94" s="230"/>
      <c r="S94" s="230" t="s">
        <v>279</v>
      </c>
      <c r="T94" s="230" t="s">
        <v>280</v>
      </c>
      <c r="U94" s="230">
        <v>0</v>
      </c>
      <c r="V94" s="230">
        <f>ROUND(E94*U94,2)</f>
        <v>0</v>
      </c>
      <c r="W94" s="230"/>
      <c r="X94" s="230" t="s">
        <v>281</v>
      </c>
      <c r="Y94" s="210"/>
      <c r="Z94" s="210"/>
      <c r="AA94" s="210"/>
      <c r="AB94" s="210"/>
      <c r="AC94" s="210"/>
      <c r="AD94" s="210"/>
      <c r="AE94" s="210"/>
      <c r="AF94" s="210"/>
      <c r="AG94" s="210" t="s">
        <v>282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7">
        <v>79</v>
      </c>
      <c r="B95" s="248" t="s">
        <v>1223</v>
      </c>
      <c r="C95" s="255" t="s">
        <v>1224</v>
      </c>
      <c r="D95" s="249" t="s">
        <v>872</v>
      </c>
      <c r="E95" s="250">
        <v>2</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281</v>
      </c>
      <c r="Y95" s="210"/>
      <c r="Z95" s="210"/>
      <c r="AA95" s="210"/>
      <c r="AB95" s="210"/>
      <c r="AC95" s="210"/>
      <c r="AD95" s="210"/>
      <c r="AE95" s="210"/>
      <c r="AF95" s="210"/>
      <c r="AG95" s="210" t="s">
        <v>282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7">
        <v>80</v>
      </c>
      <c r="B96" s="248" t="s">
        <v>1225</v>
      </c>
      <c r="C96" s="255" t="s">
        <v>1226</v>
      </c>
      <c r="D96" s="249" t="s">
        <v>872</v>
      </c>
      <c r="E96" s="250">
        <v>1</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281</v>
      </c>
      <c r="Y96" s="210"/>
      <c r="Z96" s="210"/>
      <c r="AA96" s="210"/>
      <c r="AB96" s="210"/>
      <c r="AC96" s="210"/>
      <c r="AD96" s="210"/>
      <c r="AE96" s="210"/>
      <c r="AF96" s="210"/>
      <c r="AG96" s="210" t="s">
        <v>282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7">
        <v>81</v>
      </c>
      <c r="B97" s="248" t="s">
        <v>1171</v>
      </c>
      <c r="C97" s="255" t="s">
        <v>1228</v>
      </c>
      <c r="D97" s="249" t="s">
        <v>872</v>
      </c>
      <c r="E97" s="250">
        <v>1</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1229</v>
      </c>
      <c r="Y97" s="210"/>
      <c r="Z97" s="210"/>
      <c r="AA97" s="210"/>
      <c r="AB97" s="210"/>
      <c r="AC97" s="210"/>
      <c r="AD97" s="210"/>
      <c r="AE97" s="210"/>
      <c r="AF97" s="210"/>
      <c r="AG97" s="210" t="s">
        <v>1230</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234" t="s">
        <v>274</v>
      </c>
      <c r="B98" s="235" t="s">
        <v>169</v>
      </c>
      <c r="C98" s="254" t="s">
        <v>170</v>
      </c>
      <c r="D98" s="236"/>
      <c r="E98" s="237"/>
      <c r="F98" s="238"/>
      <c r="G98" s="239">
        <f>SUMIF(AG99:AG100,"&lt;&gt;NOR",G99:G100)</f>
        <v>0</v>
      </c>
      <c r="H98" s="233"/>
      <c r="I98" s="233">
        <f>SUM(I99:I100)</f>
        <v>0</v>
      </c>
      <c r="J98" s="233"/>
      <c r="K98" s="233">
        <f>SUM(K99:K100)</f>
        <v>0</v>
      </c>
      <c r="L98" s="233"/>
      <c r="M98" s="233">
        <f>SUM(M99:M100)</f>
        <v>0</v>
      </c>
      <c r="N98" s="232"/>
      <c r="O98" s="232">
        <f>SUM(O99:O100)</f>
        <v>0</v>
      </c>
      <c r="P98" s="232"/>
      <c r="Q98" s="232">
        <f>SUM(Q99:Q100)</f>
        <v>0</v>
      </c>
      <c r="R98" s="233"/>
      <c r="S98" s="233"/>
      <c r="T98" s="233"/>
      <c r="U98" s="233"/>
      <c r="V98" s="233">
        <f>SUM(V99:V100)</f>
        <v>0</v>
      </c>
      <c r="W98" s="233"/>
      <c r="X98" s="233"/>
      <c r="AG98" t="s">
        <v>275</v>
      </c>
    </row>
    <row r="99" spans="1:60" outlineLevel="1" x14ac:dyDescent="0.2">
      <c r="A99" s="247">
        <v>82</v>
      </c>
      <c r="B99" s="248" t="s">
        <v>1231</v>
      </c>
      <c r="C99" s="255" t="s">
        <v>1232</v>
      </c>
      <c r="D99" s="249" t="s">
        <v>1233</v>
      </c>
      <c r="E99" s="250">
        <v>280</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0</v>
      </c>
      <c r="V99" s="230">
        <f>ROUND(E99*U99,2)</f>
        <v>0</v>
      </c>
      <c r="W99" s="230"/>
      <c r="X99" s="230" t="s">
        <v>387</v>
      </c>
      <c r="Y99" s="210"/>
      <c r="Z99" s="210"/>
      <c r="AA99" s="210"/>
      <c r="AB99" s="210"/>
      <c r="AC99" s="210"/>
      <c r="AD99" s="210"/>
      <c r="AE99" s="210"/>
      <c r="AF99" s="210"/>
      <c r="AG99" s="210" t="s">
        <v>388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83</v>
      </c>
      <c r="B100" s="248" t="s">
        <v>1234</v>
      </c>
      <c r="C100" s="255" t="s">
        <v>1235</v>
      </c>
      <c r="D100" s="249" t="s">
        <v>1233</v>
      </c>
      <c r="E100" s="250">
        <v>120</v>
      </c>
      <c r="F100" s="251"/>
      <c r="G100" s="252">
        <f>ROUND(E100*F100,2)</f>
        <v>0</v>
      </c>
      <c r="H100" s="231"/>
      <c r="I100" s="230">
        <f>ROUND(E100*H100,2)</f>
        <v>0</v>
      </c>
      <c r="J100" s="231"/>
      <c r="K100" s="230">
        <f>ROUND(E100*J100,2)</f>
        <v>0</v>
      </c>
      <c r="L100" s="230">
        <v>21</v>
      </c>
      <c r="M100" s="230">
        <f>G100*(1+L100/100)</f>
        <v>0</v>
      </c>
      <c r="N100" s="229">
        <v>0</v>
      </c>
      <c r="O100" s="229">
        <f>ROUND(E100*N100,2)</f>
        <v>0</v>
      </c>
      <c r="P100" s="229">
        <v>0</v>
      </c>
      <c r="Q100" s="229">
        <f>ROUND(E100*P100,2)</f>
        <v>0</v>
      </c>
      <c r="R100" s="230"/>
      <c r="S100" s="230" t="s">
        <v>279</v>
      </c>
      <c r="T100" s="230" t="s">
        <v>280</v>
      </c>
      <c r="U100" s="230">
        <v>0</v>
      </c>
      <c r="V100" s="230">
        <f>ROUND(E100*U100,2)</f>
        <v>0</v>
      </c>
      <c r="W100" s="230"/>
      <c r="X100" s="230" t="s">
        <v>281</v>
      </c>
      <c r="Y100" s="210"/>
      <c r="Z100" s="210"/>
      <c r="AA100" s="210"/>
      <c r="AB100" s="210"/>
      <c r="AC100" s="210"/>
      <c r="AD100" s="210"/>
      <c r="AE100" s="210"/>
      <c r="AF100" s="210"/>
      <c r="AG100" s="210" t="s">
        <v>282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
      <c r="A101" s="234" t="s">
        <v>274</v>
      </c>
      <c r="B101" s="235" t="s">
        <v>179</v>
      </c>
      <c r="C101" s="254" t="s">
        <v>180</v>
      </c>
      <c r="D101" s="236"/>
      <c r="E101" s="237"/>
      <c r="F101" s="238"/>
      <c r="G101" s="239">
        <f>SUMIF(AG102:AG104,"&lt;&gt;NOR",G102:G104)</f>
        <v>0</v>
      </c>
      <c r="H101" s="233"/>
      <c r="I101" s="233">
        <f>SUM(I102:I104)</f>
        <v>0</v>
      </c>
      <c r="J101" s="233"/>
      <c r="K101" s="233">
        <f>SUM(K102:K104)</f>
        <v>0</v>
      </c>
      <c r="L101" s="233"/>
      <c r="M101" s="233">
        <f>SUM(M102:M104)</f>
        <v>0</v>
      </c>
      <c r="N101" s="232"/>
      <c r="O101" s="232">
        <f>SUM(O102:O104)</f>
        <v>0</v>
      </c>
      <c r="P101" s="232"/>
      <c r="Q101" s="232">
        <f>SUM(Q102:Q104)</f>
        <v>0</v>
      </c>
      <c r="R101" s="233"/>
      <c r="S101" s="233"/>
      <c r="T101" s="233"/>
      <c r="U101" s="233"/>
      <c r="V101" s="233">
        <f>SUM(V102:V104)</f>
        <v>0</v>
      </c>
      <c r="W101" s="233"/>
      <c r="X101" s="233"/>
      <c r="AG101" t="s">
        <v>275</v>
      </c>
    </row>
    <row r="102" spans="1:60" outlineLevel="1" x14ac:dyDescent="0.2">
      <c r="A102" s="247">
        <v>84</v>
      </c>
      <c r="B102" s="248" t="s">
        <v>1236</v>
      </c>
      <c r="C102" s="255" t="s">
        <v>1237</v>
      </c>
      <c r="D102" s="249" t="s">
        <v>872</v>
      </c>
      <c r="E102" s="250">
        <v>4</v>
      </c>
      <c r="F102" s="251"/>
      <c r="G102" s="252">
        <f>ROUND(E102*F102,2)</f>
        <v>0</v>
      </c>
      <c r="H102" s="231"/>
      <c r="I102" s="230">
        <f>ROUND(E102*H102,2)</f>
        <v>0</v>
      </c>
      <c r="J102" s="231"/>
      <c r="K102" s="230">
        <f>ROUND(E102*J102,2)</f>
        <v>0</v>
      </c>
      <c r="L102" s="230">
        <v>21</v>
      </c>
      <c r="M102" s="230">
        <f>G102*(1+L102/100)</f>
        <v>0</v>
      </c>
      <c r="N102" s="229">
        <v>0</v>
      </c>
      <c r="O102" s="229">
        <f>ROUND(E102*N102,2)</f>
        <v>0</v>
      </c>
      <c r="P102" s="229">
        <v>0</v>
      </c>
      <c r="Q102" s="229">
        <f>ROUND(E102*P102,2)</f>
        <v>0</v>
      </c>
      <c r="R102" s="230"/>
      <c r="S102" s="230" t="s">
        <v>279</v>
      </c>
      <c r="T102" s="230" t="s">
        <v>280</v>
      </c>
      <c r="U102" s="230">
        <v>0</v>
      </c>
      <c r="V102" s="230">
        <f>ROUND(E102*U102,2)</f>
        <v>0</v>
      </c>
      <c r="W102" s="230"/>
      <c r="X102" s="230" t="s">
        <v>281</v>
      </c>
      <c r="Y102" s="210"/>
      <c r="Z102" s="210"/>
      <c r="AA102" s="210"/>
      <c r="AB102" s="210"/>
      <c r="AC102" s="210"/>
      <c r="AD102" s="210"/>
      <c r="AE102" s="210"/>
      <c r="AF102" s="210"/>
      <c r="AG102" s="210" t="s">
        <v>282</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7">
        <v>85</v>
      </c>
      <c r="B103" s="248" t="s">
        <v>1238</v>
      </c>
      <c r="C103" s="255" t="s">
        <v>1239</v>
      </c>
      <c r="D103" s="249" t="s">
        <v>872</v>
      </c>
      <c r="E103" s="250">
        <v>2</v>
      </c>
      <c r="F103" s="251"/>
      <c r="G103" s="252">
        <f>ROUND(E103*F103,2)</f>
        <v>0</v>
      </c>
      <c r="H103" s="231"/>
      <c r="I103" s="230">
        <f>ROUND(E103*H103,2)</f>
        <v>0</v>
      </c>
      <c r="J103" s="231"/>
      <c r="K103" s="230">
        <f>ROUND(E103*J103,2)</f>
        <v>0</v>
      </c>
      <c r="L103" s="230">
        <v>21</v>
      </c>
      <c r="M103" s="230">
        <f>G103*(1+L103/100)</f>
        <v>0</v>
      </c>
      <c r="N103" s="229">
        <v>0</v>
      </c>
      <c r="O103" s="229">
        <f>ROUND(E103*N103,2)</f>
        <v>0</v>
      </c>
      <c r="P103" s="229">
        <v>0</v>
      </c>
      <c r="Q103" s="229">
        <f>ROUND(E103*P103,2)</f>
        <v>0</v>
      </c>
      <c r="R103" s="230"/>
      <c r="S103" s="230" t="s">
        <v>279</v>
      </c>
      <c r="T103" s="230" t="s">
        <v>280</v>
      </c>
      <c r="U103" s="230">
        <v>0</v>
      </c>
      <c r="V103" s="230">
        <f>ROUND(E103*U103,2)</f>
        <v>0</v>
      </c>
      <c r="W103" s="230"/>
      <c r="X103" s="230" t="s">
        <v>281</v>
      </c>
      <c r="Y103" s="210"/>
      <c r="Z103" s="210"/>
      <c r="AA103" s="210"/>
      <c r="AB103" s="210"/>
      <c r="AC103" s="210"/>
      <c r="AD103" s="210"/>
      <c r="AE103" s="210"/>
      <c r="AF103" s="210"/>
      <c r="AG103" s="210" t="s">
        <v>282</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7">
        <v>86</v>
      </c>
      <c r="B104" s="248" t="s">
        <v>1240</v>
      </c>
      <c r="C104" s="255" t="s">
        <v>1241</v>
      </c>
      <c r="D104" s="249" t="s">
        <v>872</v>
      </c>
      <c r="E104" s="250">
        <v>3</v>
      </c>
      <c r="F104" s="251"/>
      <c r="G104" s="252">
        <f>ROUND(E104*F104,2)</f>
        <v>0</v>
      </c>
      <c r="H104" s="231"/>
      <c r="I104" s="230">
        <f>ROUND(E104*H104,2)</f>
        <v>0</v>
      </c>
      <c r="J104" s="231"/>
      <c r="K104" s="230">
        <f>ROUND(E104*J104,2)</f>
        <v>0</v>
      </c>
      <c r="L104" s="230">
        <v>21</v>
      </c>
      <c r="M104" s="230">
        <f>G104*(1+L104/100)</f>
        <v>0</v>
      </c>
      <c r="N104" s="229">
        <v>0</v>
      </c>
      <c r="O104" s="229">
        <f>ROUND(E104*N104,2)</f>
        <v>0</v>
      </c>
      <c r="P104" s="229">
        <v>0</v>
      </c>
      <c r="Q104" s="229">
        <f>ROUND(E104*P104,2)</f>
        <v>0</v>
      </c>
      <c r="R104" s="230"/>
      <c r="S104" s="230" t="s">
        <v>279</v>
      </c>
      <c r="T104" s="230" t="s">
        <v>280</v>
      </c>
      <c r="U104" s="230">
        <v>0</v>
      </c>
      <c r="V104" s="230">
        <f>ROUND(E104*U104,2)</f>
        <v>0</v>
      </c>
      <c r="W104" s="230"/>
      <c r="X104" s="230" t="s">
        <v>281</v>
      </c>
      <c r="Y104" s="210"/>
      <c r="Z104" s="210"/>
      <c r="AA104" s="210"/>
      <c r="AB104" s="210"/>
      <c r="AC104" s="210"/>
      <c r="AD104" s="210"/>
      <c r="AE104" s="210"/>
      <c r="AF104" s="210"/>
      <c r="AG104" s="210" t="s">
        <v>282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x14ac:dyDescent="0.2">
      <c r="A105" s="234" t="s">
        <v>274</v>
      </c>
      <c r="B105" s="235" t="s">
        <v>181</v>
      </c>
      <c r="C105" s="254" t="s">
        <v>182</v>
      </c>
      <c r="D105" s="236"/>
      <c r="E105" s="237"/>
      <c r="F105" s="238"/>
      <c r="G105" s="239">
        <f>SUMIF(AG106:AG108,"&lt;&gt;NOR",G106:G108)</f>
        <v>0</v>
      </c>
      <c r="H105" s="233"/>
      <c r="I105" s="233">
        <f>SUM(I106:I108)</f>
        <v>0</v>
      </c>
      <c r="J105" s="233"/>
      <c r="K105" s="233">
        <f>SUM(K106:K108)</f>
        <v>0</v>
      </c>
      <c r="L105" s="233"/>
      <c r="M105" s="233">
        <f>SUM(M106:M108)</f>
        <v>0</v>
      </c>
      <c r="N105" s="232"/>
      <c r="O105" s="232">
        <f>SUM(O106:O108)</f>
        <v>0</v>
      </c>
      <c r="P105" s="232"/>
      <c r="Q105" s="232">
        <f>SUM(Q106:Q108)</f>
        <v>0</v>
      </c>
      <c r="R105" s="233"/>
      <c r="S105" s="233"/>
      <c r="T105" s="233"/>
      <c r="U105" s="233"/>
      <c r="V105" s="233">
        <f>SUM(V106:V108)</f>
        <v>0</v>
      </c>
      <c r="W105" s="233"/>
      <c r="X105" s="233"/>
      <c r="AG105" t="s">
        <v>275</v>
      </c>
    </row>
    <row r="106" spans="1:60" outlineLevel="1" x14ac:dyDescent="0.2">
      <c r="A106" s="247">
        <v>87</v>
      </c>
      <c r="B106" s="248" t="s">
        <v>1959</v>
      </c>
      <c r="C106" s="255" t="s">
        <v>1243</v>
      </c>
      <c r="D106" s="249" t="s">
        <v>1208</v>
      </c>
      <c r="E106" s="250">
        <v>37</v>
      </c>
      <c r="F106" s="251"/>
      <c r="G106" s="252">
        <f>ROUND(E106*F106,2)</f>
        <v>0</v>
      </c>
      <c r="H106" s="231"/>
      <c r="I106" s="230">
        <f>ROUND(E106*H106,2)</f>
        <v>0</v>
      </c>
      <c r="J106" s="231"/>
      <c r="K106" s="230">
        <f>ROUND(E106*J106,2)</f>
        <v>0</v>
      </c>
      <c r="L106" s="230">
        <v>21</v>
      </c>
      <c r="M106" s="230">
        <f>G106*(1+L106/100)</f>
        <v>0</v>
      </c>
      <c r="N106" s="229">
        <v>0</v>
      </c>
      <c r="O106" s="229">
        <f>ROUND(E106*N106,2)</f>
        <v>0</v>
      </c>
      <c r="P106" s="229">
        <v>0</v>
      </c>
      <c r="Q106" s="229">
        <f>ROUND(E106*P106,2)</f>
        <v>0</v>
      </c>
      <c r="R106" s="230"/>
      <c r="S106" s="230" t="s">
        <v>279</v>
      </c>
      <c r="T106" s="230" t="s">
        <v>280</v>
      </c>
      <c r="U106" s="230">
        <v>0</v>
      </c>
      <c r="V106" s="230">
        <f>ROUND(E106*U106,2)</f>
        <v>0</v>
      </c>
      <c r="W106" s="230"/>
      <c r="X106" s="230" t="s">
        <v>387</v>
      </c>
      <c r="Y106" s="210"/>
      <c r="Z106" s="210"/>
      <c r="AA106" s="210"/>
      <c r="AB106" s="210"/>
      <c r="AC106" s="210"/>
      <c r="AD106" s="210"/>
      <c r="AE106" s="210"/>
      <c r="AF106" s="210"/>
      <c r="AG106" s="210" t="s">
        <v>388</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7">
        <v>88</v>
      </c>
      <c r="B107" s="248" t="s">
        <v>1978</v>
      </c>
      <c r="C107" s="255" t="s">
        <v>1247</v>
      </c>
      <c r="D107" s="249" t="s">
        <v>872</v>
      </c>
      <c r="E107" s="250">
        <v>4</v>
      </c>
      <c r="F107" s="251"/>
      <c r="G107" s="252">
        <f>ROUND(E107*F107,2)</f>
        <v>0</v>
      </c>
      <c r="H107" s="231"/>
      <c r="I107" s="230">
        <f>ROUND(E107*H107,2)</f>
        <v>0</v>
      </c>
      <c r="J107" s="231"/>
      <c r="K107" s="230">
        <f>ROUND(E107*J107,2)</f>
        <v>0</v>
      </c>
      <c r="L107" s="230">
        <v>21</v>
      </c>
      <c r="M107" s="230">
        <f>G107*(1+L107/100)</f>
        <v>0</v>
      </c>
      <c r="N107" s="229">
        <v>0</v>
      </c>
      <c r="O107" s="229">
        <f>ROUND(E107*N107,2)</f>
        <v>0</v>
      </c>
      <c r="P107" s="229">
        <v>0</v>
      </c>
      <c r="Q107" s="229">
        <f>ROUND(E107*P107,2)</f>
        <v>0</v>
      </c>
      <c r="R107" s="230"/>
      <c r="S107" s="230" t="s">
        <v>279</v>
      </c>
      <c r="T107" s="230" t="s">
        <v>280</v>
      </c>
      <c r="U107" s="230">
        <v>0</v>
      </c>
      <c r="V107" s="230">
        <f>ROUND(E107*U107,2)</f>
        <v>0</v>
      </c>
      <c r="W107" s="230"/>
      <c r="X107" s="230" t="s">
        <v>281</v>
      </c>
      <c r="Y107" s="210"/>
      <c r="Z107" s="210"/>
      <c r="AA107" s="210"/>
      <c r="AB107" s="210"/>
      <c r="AC107" s="210"/>
      <c r="AD107" s="210"/>
      <c r="AE107" s="210"/>
      <c r="AF107" s="210"/>
      <c r="AG107" s="210" t="s">
        <v>282</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1" x14ac:dyDescent="0.2">
      <c r="A108" s="247">
        <v>89</v>
      </c>
      <c r="B108" s="248" t="s">
        <v>1960</v>
      </c>
      <c r="C108" s="255" t="s">
        <v>1253</v>
      </c>
      <c r="D108" s="249" t="s">
        <v>364</v>
      </c>
      <c r="E108" s="250">
        <v>3</v>
      </c>
      <c r="F108" s="251"/>
      <c r="G108" s="252">
        <f>ROUND(E108*F108,2)</f>
        <v>0</v>
      </c>
      <c r="H108" s="231"/>
      <c r="I108" s="230">
        <f>ROUND(E108*H108,2)</f>
        <v>0</v>
      </c>
      <c r="J108" s="231"/>
      <c r="K108" s="230">
        <f>ROUND(E108*J108,2)</f>
        <v>0</v>
      </c>
      <c r="L108" s="230">
        <v>21</v>
      </c>
      <c r="M108" s="230">
        <f>G108*(1+L108/100)</f>
        <v>0</v>
      </c>
      <c r="N108" s="229">
        <v>0</v>
      </c>
      <c r="O108" s="229">
        <f>ROUND(E108*N108,2)</f>
        <v>0</v>
      </c>
      <c r="P108" s="229">
        <v>0</v>
      </c>
      <c r="Q108" s="229">
        <f>ROUND(E108*P108,2)</f>
        <v>0</v>
      </c>
      <c r="R108" s="230"/>
      <c r="S108" s="230" t="s">
        <v>279</v>
      </c>
      <c r="T108" s="230" t="s">
        <v>280</v>
      </c>
      <c r="U108" s="230">
        <v>0</v>
      </c>
      <c r="V108" s="230">
        <f>ROUND(E108*U108,2)</f>
        <v>0</v>
      </c>
      <c r="W108" s="230"/>
      <c r="X108" s="230" t="s">
        <v>281</v>
      </c>
      <c r="Y108" s="210"/>
      <c r="Z108" s="210"/>
      <c r="AA108" s="210"/>
      <c r="AB108" s="210"/>
      <c r="AC108" s="210"/>
      <c r="AD108" s="210"/>
      <c r="AE108" s="210"/>
      <c r="AF108" s="210"/>
      <c r="AG108" s="210" t="s">
        <v>282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x14ac:dyDescent="0.2">
      <c r="A109" s="234" t="s">
        <v>274</v>
      </c>
      <c r="B109" s="235" t="s">
        <v>183</v>
      </c>
      <c r="C109" s="254" t="s">
        <v>184</v>
      </c>
      <c r="D109" s="236"/>
      <c r="E109" s="237"/>
      <c r="F109" s="238"/>
      <c r="G109" s="239">
        <f>SUMIF(AG110:AG113,"&lt;&gt;NOR",G110:G113)</f>
        <v>0</v>
      </c>
      <c r="H109" s="233"/>
      <c r="I109" s="233">
        <f>SUM(I110:I113)</f>
        <v>0</v>
      </c>
      <c r="J109" s="233"/>
      <c r="K109" s="233">
        <f>SUM(K110:K113)</f>
        <v>0</v>
      </c>
      <c r="L109" s="233"/>
      <c r="M109" s="233">
        <f>SUM(M110:M113)</f>
        <v>0</v>
      </c>
      <c r="N109" s="232"/>
      <c r="O109" s="232">
        <f>SUM(O110:O113)</f>
        <v>0</v>
      </c>
      <c r="P109" s="232"/>
      <c r="Q109" s="232">
        <f>SUM(Q110:Q113)</f>
        <v>0</v>
      </c>
      <c r="R109" s="233"/>
      <c r="S109" s="233"/>
      <c r="T109" s="233"/>
      <c r="U109" s="233"/>
      <c r="V109" s="233">
        <f>SUM(V110:V113)</f>
        <v>0</v>
      </c>
      <c r="W109" s="233"/>
      <c r="X109" s="233"/>
      <c r="AG109" t="s">
        <v>275</v>
      </c>
    </row>
    <row r="110" spans="1:60" outlineLevel="1" x14ac:dyDescent="0.2">
      <c r="A110" s="247">
        <v>90</v>
      </c>
      <c r="B110" s="248" t="s">
        <v>1254</v>
      </c>
      <c r="C110" s="255" t="s">
        <v>1255</v>
      </c>
      <c r="D110" s="249" t="s">
        <v>386</v>
      </c>
      <c r="E110" s="250">
        <v>1</v>
      </c>
      <c r="F110" s="251"/>
      <c r="G110" s="252">
        <f>ROUND(E110*F110,2)</f>
        <v>0</v>
      </c>
      <c r="H110" s="231"/>
      <c r="I110" s="230">
        <f>ROUND(E110*H110,2)</f>
        <v>0</v>
      </c>
      <c r="J110" s="231"/>
      <c r="K110" s="230">
        <f>ROUND(E110*J110,2)</f>
        <v>0</v>
      </c>
      <c r="L110" s="230">
        <v>21</v>
      </c>
      <c r="M110" s="230">
        <f>G110*(1+L110/100)</f>
        <v>0</v>
      </c>
      <c r="N110" s="229">
        <v>0</v>
      </c>
      <c r="O110" s="229">
        <f>ROUND(E110*N110,2)</f>
        <v>0</v>
      </c>
      <c r="P110" s="229">
        <v>0</v>
      </c>
      <c r="Q110" s="229">
        <f>ROUND(E110*P110,2)</f>
        <v>0</v>
      </c>
      <c r="R110" s="230"/>
      <c r="S110" s="230" t="s">
        <v>279</v>
      </c>
      <c r="T110" s="230" t="s">
        <v>280</v>
      </c>
      <c r="U110" s="230">
        <v>0</v>
      </c>
      <c r="V110" s="230">
        <f>ROUND(E110*U110,2)</f>
        <v>0</v>
      </c>
      <c r="W110" s="230"/>
      <c r="X110" s="230" t="s">
        <v>387</v>
      </c>
      <c r="Y110" s="210"/>
      <c r="Z110" s="210"/>
      <c r="AA110" s="210"/>
      <c r="AB110" s="210"/>
      <c r="AC110" s="210"/>
      <c r="AD110" s="210"/>
      <c r="AE110" s="210"/>
      <c r="AF110" s="210"/>
      <c r="AG110" s="210" t="s">
        <v>388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7">
        <v>91</v>
      </c>
      <c r="B111" s="248" t="s">
        <v>1256</v>
      </c>
      <c r="C111" s="255" t="s">
        <v>1257</v>
      </c>
      <c r="D111" s="249" t="s">
        <v>386</v>
      </c>
      <c r="E111" s="250">
        <v>1</v>
      </c>
      <c r="F111" s="251"/>
      <c r="G111" s="252">
        <f>ROUND(E111*F111,2)</f>
        <v>0</v>
      </c>
      <c r="H111" s="231"/>
      <c r="I111" s="230">
        <f>ROUND(E111*H111,2)</f>
        <v>0</v>
      </c>
      <c r="J111" s="231"/>
      <c r="K111" s="230">
        <f>ROUND(E111*J111,2)</f>
        <v>0</v>
      </c>
      <c r="L111" s="230">
        <v>21</v>
      </c>
      <c r="M111" s="230">
        <f>G111*(1+L111/100)</f>
        <v>0</v>
      </c>
      <c r="N111" s="229">
        <v>0</v>
      </c>
      <c r="O111" s="229">
        <f>ROUND(E111*N111,2)</f>
        <v>0</v>
      </c>
      <c r="P111" s="229">
        <v>0</v>
      </c>
      <c r="Q111" s="229">
        <f>ROUND(E111*P111,2)</f>
        <v>0</v>
      </c>
      <c r="R111" s="230"/>
      <c r="S111" s="230" t="s">
        <v>279</v>
      </c>
      <c r="T111" s="230" t="s">
        <v>280</v>
      </c>
      <c r="U111" s="230">
        <v>0</v>
      </c>
      <c r="V111" s="230">
        <f>ROUND(E111*U111,2)</f>
        <v>0</v>
      </c>
      <c r="W111" s="230"/>
      <c r="X111" s="230" t="s">
        <v>387</v>
      </c>
      <c r="Y111" s="210"/>
      <c r="Z111" s="210"/>
      <c r="AA111" s="210"/>
      <c r="AB111" s="210"/>
      <c r="AC111" s="210"/>
      <c r="AD111" s="210"/>
      <c r="AE111" s="210"/>
      <c r="AF111" s="210"/>
      <c r="AG111" s="210" t="s">
        <v>388</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7">
        <v>92</v>
      </c>
      <c r="B112" s="248" t="s">
        <v>1211</v>
      </c>
      <c r="C112" s="255" t="s">
        <v>1258</v>
      </c>
      <c r="D112" s="249" t="s">
        <v>386</v>
      </c>
      <c r="E112" s="250">
        <v>1</v>
      </c>
      <c r="F112" s="251"/>
      <c r="G112" s="252">
        <f>ROUND(E112*F112,2)</f>
        <v>0</v>
      </c>
      <c r="H112" s="231"/>
      <c r="I112" s="230">
        <f>ROUND(E112*H112,2)</f>
        <v>0</v>
      </c>
      <c r="J112" s="231"/>
      <c r="K112" s="230">
        <f>ROUND(E112*J112,2)</f>
        <v>0</v>
      </c>
      <c r="L112" s="230">
        <v>21</v>
      </c>
      <c r="M112" s="230">
        <f>G112*(1+L112/100)</f>
        <v>0</v>
      </c>
      <c r="N112" s="229">
        <v>0</v>
      </c>
      <c r="O112" s="229">
        <f>ROUND(E112*N112,2)</f>
        <v>0</v>
      </c>
      <c r="P112" s="229">
        <v>0</v>
      </c>
      <c r="Q112" s="229">
        <f>ROUND(E112*P112,2)</f>
        <v>0</v>
      </c>
      <c r="R112" s="230"/>
      <c r="S112" s="230" t="s">
        <v>279</v>
      </c>
      <c r="T112" s="230" t="s">
        <v>280</v>
      </c>
      <c r="U112" s="230">
        <v>0</v>
      </c>
      <c r="V112" s="230">
        <f>ROUND(E112*U112,2)</f>
        <v>0</v>
      </c>
      <c r="W112" s="230"/>
      <c r="X112" s="230" t="s">
        <v>387</v>
      </c>
      <c r="Y112" s="210"/>
      <c r="Z112" s="210"/>
      <c r="AA112" s="210"/>
      <c r="AB112" s="210"/>
      <c r="AC112" s="210"/>
      <c r="AD112" s="210"/>
      <c r="AE112" s="210"/>
      <c r="AF112" s="210"/>
      <c r="AG112" s="210" t="s">
        <v>388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41">
        <v>93</v>
      </c>
      <c r="B113" s="242" t="s">
        <v>1259</v>
      </c>
      <c r="C113" s="256" t="s">
        <v>1260</v>
      </c>
      <c r="D113" s="243" t="s">
        <v>386</v>
      </c>
      <c r="E113" s="244">
        <v>1</v>
      </c>
      <c r="F113" s="245"/>
      <c r="G113" s="246">
        <f>ROUND(E113*F113,2)</f>
        <v>0</v>
      </c>
      <c r="H113" s="231"/>
      <c r="I113" s="230">
        <f>ROUND(E113*H113,2)</f>
        <v>0</v>
      </c>
      <c r="J113" s="231"/>
      <c r="K113" s="230">
        <f>ROUND(E113*J113,2)</f>
        <v>0</v>
      </c>
      <c r="L113" s="230">
        <v>21</v>
      </c>
      <c r="M113" s="230">
        <f>G113*(1+L113/100)</f>
        <v>0</v>
      </c>
      <c r="N113" s="229">
        <v>0</v>
      </c>
      <c r="O113" s="229">
        <f>ROUND(E113*N113,2)</f>
        <v>0</v>
      </c>
      <c r="P113" s="229">
        <v>0</v>
      </c>
      <c r="Q113" s="229">
        <f>ROUND(E113*P113,2)</f>
        <v>0</v>
      </c>
      <c r="R113" s="230"/>
      <c r="S113" s="230" t="s">
        <v>279</v>
      </c>
      <c r="T113" s="230" t="s">
        <v>280</v>
      </c>
      <c r="U113" s="230">
        <v>0</v>
      </c>
      <c r="V113" s="230">
        <f>ROUND(E113*U113,2)</f>
        <v>0</v>
      </c>
      <c r="W113" s="230"/>
      <c r="X113" s="230" t="s">
        <v>387</v>
      </c>
      <c r="Y113" s="210"/>
      <c r="Z113" s="210"/>
      <c r="AA113" s="210"/>
      <c r="AB113" s="210"/>
      <c r="AC113" s="210"/>
      <c r="AD113" s="210"/>
      <c r="AE113" s="210"/>
      <c r="AF113" s="210"/>
      <c r="AG113" s="210" t="s">
        <v>388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x14ac:dyDescent="0.2">
      <c r="A114" s="3"/>
      <c r="B114" s="4"/>
      <c r="C114" s="258"/>
      <c r="D114" s="6"/>
      <c r="E114" s="3"/>
      <c r="F114" s="3"/>
      <c r="G114" s="3"/>
      <c r="H114" s="3"/>
      <c r="I114" s="3"/>
      <c r="J114" s="3"/>
      <c r="K114" s="3"/>
      <c r="L114" s="3"/>
      <c r="M114" s="3"/>
      <c r="N114" s="3"/>
      <c r="O114" s="3"/>
      <c r="P114" s="3"/>
      <c r="Q114" s="3"/>
      <c r="R114" s="3"/>
      <c r="S114" s="3"/>
      <c r="T114" s="3"/>
      <c r="U114" s="3"/>
      <c r="V114" s="3"/>
      <c r="W114" s="3"/>
      <c r="X114" s="3"/>
      <c r="AE114">
        <v>15</v>
      </c>
      <c r="AF114">
        <v>21</v>
      </c>
      <c r="AG114" t="s">
        <v>261</v>
      </c>
    </row>
    <row r="115" spans="1:60" x14ac:dyDescent="0.2">
      <c r="A115" s="213"/>
      <c r="B115" s="214" t="s">
        <v>31</v>
      </c>
      <c r="C115" s="259"/>
      <c r="D115" s="215"/>
      <c r="E115" s="216"/>
      <c r="F115" s="216"/>
      <c r="G115" s="240">
        <f>G8+G15+G21+G24+G51+G85+G89+G91+G98+G101+G105+G109</f>
        <v>0</v>
      </c>
      <c r="H115" s="3"/>
      <c r="I115" s="3"/>
      <c r="J115" s="3"/>
      <c r="K115" s="3"/>
      <c r="L115" s="3"/>
      <c r="M115" s="3"/>
      <c r="N115" s="3"/>
      <c r="O115" s="3"/>
      <c r="P115" s="3"/>
      <c r="Q115" s="3"/>
      <c r="R115" s="3"/>
      <c r="S115" s="3"/>
      <c r="T115" s="3"/>
      <c r="U115" s="3"/>
      <c r="V115" s="3"/>
      <c r="W115" s="3"/>
      <c r="X115" s="3"/>
      <c r="AE115">
        <f>SUMIF(L7:L113,AE114,G7:G113)</f>
        <v>0</v>
      </c>
      <c r="AF115">
        <f>SUMIF(L7:L113,AF114,G7:G113)</f>
        <v>0</v>
      </c>
      <c r="AG115" t="s">
        <v>380</v>
      </c>
    </row>
    <row r="116" spans="1:60" x14ac:dyDescent="0.2">
      <c r="A116" s="3"/>
      <c r="B116" s="4"/>
      <c r="C116" s="258"/>
      <c r="D116" s="6"/>
      <c r="E116" s="3"/>
      <c r="F116" s="3"/>
      <c r="G116" s="3"/>
      <c r="H116" s="3"/>
      <c r="I116" s="3"/>
      <c r="J116" s="3"/>
      <c r="K116" s="3"/>
      <c r="L116" s="3"/>
      <c r="M116" s="3"/>
      <c r="N116" s="3"/>
      <c r="O116" s="3"/>
      <c r="P116" s="3"/>
      <c r="Q116" s="3"/>
      <c r="R116" s="3"/>
      <c r="S116" s="3"/>
      <c r="T116" s="3"/>
      <c r="U116" s="3"/>
      <c r="V116" s="3"/>
      <c r="W116" s="3"/>
      <c r="X116" s="3"/>
    </row>
    <row r="117" spans="1:60" x14ac:dyDescent="0.2">
      <c r="A117" s="3"/>
      <c r="B117" s="4"/>
      <c r="C117" s="258"/>
      <c r="D117" s="6"/>
      <c r="E117" s="3"/>
      <c r="F117" s="3"/>
      <c r="G117" s="3"/>
      <c r="H117" s="3"/>
      <c r="I117" s="3"/>
      <c r="J117" s="3"/>
      <c r="K117" s="3"/>
      <c r="L117" s="3"/>
      <c r="M117" s="3"/>
      <c r="N117" s="3"/>
      <c r="O117" s="3"/>
      <c r="P117" s="3"/>
      <c r="Q117" s="3"/>
      <c r="R117" s="3"/>
      <c r="S117" s="3"/>
      <c r="T117" s="3"/>
      <c r="U117" s="3"/>
      <c r="V117" s="3"/>
      <c r="W117" s="3"/>
      <c r="X117" s="3"/>
    </row>
    <row r="118" spans="1:60" x14ac:dyDescent="0.2">
      <c r="A118" s="217" t="s">
        <v>381</v>
      </c>
      <c r="B118" s="217"/>
      <c r="C118" s="260"/>
      <c r="D118" s="6"/>
      <c r="E118" s="3"/>
      <c r="F118" s="3"/>
      <c r="G118" s="3"/>
      <c r="H118" s="3"/>
      <c r="I118" s="3"/>
      <c r="J118" s="3"/>
      <c r="K118" s="3"/>
      <c r="L118" s="3"/>
      <c r="M118" s="3"/>
      <c r="N118" s="3"/>
      <c r="O118" s="3"/>
      <c r="P118" s="3"/>
      <c r="Q118" s="3"/>
      <c r="R118" s="3"/>
      <c r="S118" s="3"/>
      <c r="T118" s="3"/>
      <c r="U118" s="3"/>
      <c r="V118" s="3"/>
      <c r="W118" s="3"/>
      <c r="X118" s="3"/>
    </row>
    <row r="119" spans="1:60" x14ac:dyDescent="0.2">
      <c r="A119" s="218"/>
      <c r="B119" s="219"/>
      <c r="C119" s="261"/>
      <c r="D119" s="219"/>
      <c r="E119" s="219"/>
      <c r="F119" s="219"/>
      <c r="G119" s="220"/>
      <c r="H119" s="3"/>
      <c r="I119" s="3"/>
      <c r="J119" s="3"/>
      <c r="K119" s="3"/>
      <c r="L119" s="3"/>
      <c r="M119" s="3"/>
      <c r="N119" s="3"/>
      <c r="O119" s="3"/>
      <c r="P119" s="3"/>
      <c r="Q119" s="3"/>
      <c r="R119" s="3"/>
      <c r="S119" s="3"/>
      <c r="T119" s="3"/>
      <c r="U119" s="3"/>
      <c r="V119" s="3"/>
      <c r="W119" s="3"/>
      <c r="X119" s="3"/>
      <c r="AG119" t="s">
        <v>382</v>
      </c>
    </row>
    <row r="120" spans="1:60" x14ac:dyDescent="0.2">
      <c r="A120" s="221"/>
      <c r="B120" s="222"/>
      <c r="C120" s="262"/>
      <c r="D120" s="222"/>
      <c r="E120" s="222"/>
      <c r="F120" s="222"/>
      <c r="G120" s="223"/>
      <c r="H120" s="3"/>
      <c r="I120" s="3"/>
      <c r="J120" s="3"/>
      <c r="K120" s="3"/>
      <c r="L120" s="3"/>
      <c r="M120" s="3"/>
      <c r="N120" s="3"/>
      <c r="O120" s="3"/>
      <c r="P120" s="3"/>
      <c r="Q120" s="3"/>
      <c r="R120" s="3"/>
      <c r="S120" s="3"/>
      <c r="T120" s="3"/>
      <c r="U120" s="3"/>
      <c r="V120" s="3"/>
      <c r="W120" s="3"/>
      <c r="X120" s="3"/>
    </row>
    <row r="121" spans="1:60" x14ac:dyDescent="0.2">
      <c r="A121" s="221"/>
      <c r="B121" s="222"/>
      <c r="C121" s="262"/>
      <c r="D121" s="222"/>
      <c r="E121" s="222"/>
      <c r="F121" s="222"/>
      <c r="G121" s="223"/>
      <c r="H121" s="3"/>
      <c r="I121" s="3"/>
      <c r="J121" s="3"/>
      <c r="K121" s="3"/>
      <c r="L121" s="3"/>
      <c r="M121" s="3"/>
      <c r="N121" s="3"/>
      <c r="O121" s="3"/>
      <c r="P121" s="3"/>
      <c r="Q121" s="3"/>
      <c r="R121" s="3"/>
      <c r="S121" s="3"/>
      <c r="T121" s="3"/>
      <c r="U121" s="3"/>
      <c r="V121" s="3"/>
      <c r="W121" s="3"/>
      <c r="X121" s="3"/>
    </row>
    <row r="122" spans="1:60" x14ac:dyDescent="0.2">
      <c r="A122" s="221"/>
      <c r="B122" s="222"/>
      <c r="C122" s="262"/>
      <c r="D122" s="222"/>
      <c r="E122" s="222"/>
      <c r="F122" s="222"/>
      <c r="G122" s="223"/>
      <c r="H122" s="3"/>
      <c r="I122" s="3"/>
      <c r="J122" s="3"/>
      <c r="K122" s="3"/>
      <c r="L122" s="3"/>
      <c r="M122" s="3"/>
      <c r="N122" s="3"/>
      <c r="O122" s="3"/>
      <c r="P122" s="3"/>
      <c r="Q122" s="3"/>
      <c r="R122" s="3"/>
      <c r="S122" s="3"/>
      <c r="T122" s="3"/>
      <c r="U122" s="3"/>
      <c r="V122" s="3"/>
      <c r="W122" s="3"/>
      <c r="X122" s="3"/>
    </row>
    <row r="123" spans="1:60" x14ac:dyDescent="0.2">
      <c r="A123" s="224"/>
      <c r="B123" s="225"/>
      <c r="C123" s="263"/>
      <c r="D123" s="225"/>
      <c r="E123" s="225"/>
      <c r="F123" s="225"/>
      <c r="G123" s="226"/>
      <c r="H123" s="3"/>
      <c r="I123" s="3"/>
      <c r="J123" s="3"/>
      <c r="K123" s="3"/>
      <c r="L123" s="3"/>
      <c r="M123" s="3"/>
      <c r="N123" s="3"/>
      <c r="O123" s="3"/>
      <c r="P123" s="3"/>
      <c r="Q123" s="3"/>
      <c r="R123" s="3"/>
      <c r="S123" s="3"/>
      <c r="T123" s="3"/>
      <c r="U123" s="3"/>
      <c r="V123" s="3"/>
      <c r="W123" s="3"/>
      <c r="X123" s="3"/>
    </row>
    <row r="124" spans="1:60" x14ac:dyDescent="0.2">
      <c r="A124" s="3"/>
      <c r="B124" s="4"/>
      <c r="C124" s="258"/>
      <c r="D124" s="6"/>
      <c r="E124" s="3"/>
      <c r="F124" s="3"/>
      <c r="G124" s="3"/>
      <c r="H124" s="3"/>
      <c r="I124" s="3"/>
      <c r="J124" s="3"/>
      <c r="K124" s="3"/>
      <c r="L124" s="3"/>
      <c r="M124" s="3"/>
      <c r="N124" s="3"/>
      <c r="O124" s="3"/>
      <c r="P124" s="3"/>
      <c r="Q124" s="3"/>
      <c r="R124" s="3"/>
      <c r="S124" s="3"/>
      <c r="T124" s="3"/>
      <c r="U124" s="3"/>
      <c r="V124" s="3"/>
      <c r="W124" s="3"/>
      <c r="X124" s="3"/>
    </row>
    <row r="125" spans="1:60" x14ac:dyDescent="0.2">
      <c r="C125" s="264"/>
      <c r="D125" s="10"/>
      <c r="AG125" t="s">
        <v>383</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1:G1"/>
    <mergeCell ref="C2:G2"/>
    <mergeCell ref="C3:G3"/>
    <mergeCell ref="C4:G4"/>
    <mergeCell ref="A118:C118"/>
    <mergeCell ref="A119:G123"/>
    <mergeCell ref="C23:G2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F9F8-C195-4A72-B9F3-D04327EA1E0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83</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139</v>
      </c>
      <c r="C8" s="254" t="s">
        <v>140</v>
      </c>
      <c r="D8" s="236"/>
      <c r="E8" s="237"/>
      <c r="F8" s="238"/>
      <c r="G8" s="239">
        <f>SUMIF(AG9:AG15,"&lt;&gt;NOR",G9:G15)</f>
        <v>0</v>
      </c>
      <c r="H8" s="233"/>
      <c r="I8" s="233">
        <f>SUM(I9:I15)</f>
        <v>0</v>
      </c>
      <c r="J8" s="233"/>
      <c r="K8" s="233">
        <f>SUM(K9:K15)</f>
        <v>0</v>
      </c>
      <c r="L8" s="233"/>
      <c r="M8" s="233">
        <f>SUM(M9:M15)</f>
        <v>0</v>
      </c>
      <c r="N8" s="232"/>
      <c r="O8" s="232">
        <f>SUM(O9:O15)</f>
        <v>0</v>
      </c>
      <c r="P8" s="232"/>
      <c r="Q8" s="232">
        <f>SUM(Q9:Q15)</f>
        <v>0</v>
      </c>
      <c r="R8" s="233"/>
      <c r="S8" s="233"/>
      <c r="T8" s="233"/>
      <c r="U8" s="233"/>
      <c r="V8" s="233">
        <f>SUM(V9:V15)</f>
        <v>0</v>
      </c>
      <c r="W8" s="233"/>
      <c r="X8" s="233"/>
      <c r="AG8" t="s">
        <v>275</v>
      </c>
    </row>
    <row r="9" spans="1:60" ht="33.75" outlineLevel="1" x14ac:dyDescent="0.2">
      <c r="A9" s="247">
        <v>1</v>
      </c>
      <c r="B9" s="248" t="s">
        <v>1005</v>
      </c>
      <c r="C9" s="255" t="s">
        <v>1979</v>
      </c>
      <c r="D9" s="249" t="s">
        <v>1007</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7">
        <v>2</v>
      </c>
      <c r="B10" s="248" t="s">
        <v>1929</v>
      </c>
      <c r="C10" s="255" t="s">
        <v>1009</v>
      </c>
      <c r="D10" s="249" t="s">
        <v>386</v>
      </c>
      <c r="E10" s="250">
        <v>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47">
        <v>3</v>
      </c>
      <c r="B11" s="248" t="s">
        <v>1980</v>
      </c>
      <c r="C11" s="255" t="s">
        <v>1011</v>
      </c>
      <c r="D11" s="249" t="s">
        <v>386</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1012</v>
      </c>
      <c r="C12" s="255" t="s">
        <v>1013</v>
      </c>
      <c r="D12" s="249" t="s">
        <v>386</v>
      </c>
      <c r="E12" s="250">
        <v>2</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7">
        <v>5</v>
      </c>
      <c r="B13" s="248" t="s">
        <v>1930</v>
      </c>
      <c r="C13" s="255" t="s">
        <v>1044</v>
      </c>
      <c r="D13" s="249" t="s">
        <v>386</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282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1014</v>
      </c>
      <c r="C14" s="255" t="s">
        <v>1015</v>
      </c>
      <c r="D14" s="249" t="s">
        <v>386</v>
      </c>
      <c r="E14" s="250">
        <v>1</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7</v>
      </c>
      <c r="B15" s="248" t="s">
        <v>1016</v>
      </c>
      <c r="C15" s="255" t="s">
        <v>1981</v>
      </c>
      <c r="D15" s="249" t="s">
        <v>1007</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388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34" t="s">
        <v>274</v>
      </c>
      <c r="B16" s="235" t="s">
        <v>141</v>
      </c>
      <c r="C16" s="254" t="s">
        <v>142</v>
      </c>
      <c r="D16" s="236"/>
      <c r="E16" s="237"/>
      <c r="F16" s="238"/>
      <c r="G16" s="239">
        <f>SUMIF(AG17:AG28,"&lt;&gt;NOR",G17:G28)</f>
        <v>0</v>
      </c>
      <c r="H16" s="233"/>
      <c r="I16" s="233">
        <f>SUM(I17:I28)</f>
        <v>0</v>
      </c>
      <c r="J16" s="233"/>
      <c r="K16" s="233">
        <f>SUM(K17:K28)</f>
        <v>0</v>
      </c>
      <c r="L16" s="233"/>
      <c r="M16" s="233">
        <f>SUM(M17:M28)</f>
        <v>0</v>
      </c>
      <c r="N16" s="232"/>
      <c r="O16" s="232">
        <f>SUM(O17:O28)</f>
        <v>0</v>
      </c>
      <c r="P16" s="232"/>
      <c r="Q16" s="232">
        <f>SUM(Q17:Q28)</f>
        <v>0</v>
      </c>
      <c r="R16" s="233"/>
      <c r="S16" s="233"/>
      <c r="T16" s="233"/>
      <c r="U16" s="233"/>
      <c r="V16" s="233">
        <f>SUM(V17:V28)</f>
        <v>0</v>
      </c>
      <c r="W16" s="233"/>
      <c r="X16" s="233"/>
      <c r="AG16" t="s">
        <v>275</v>
      </c>
    </row>
    <row r="17" spans="1:60" ht="22.5" outlineLevel="1" x14ac:dyDescent="0.2">
      <c r="A17" s="247">
        <v>8</v>
      </c>
      <c r="B17" s="248" t="s">
        <v>1018</v>
      </c>
      <c r="C17" s="255" t="s">
        <v>1019</v>
      </c>
      <c r="D17" s="249" t="s">
        <v>386</v>
      </c>
      <c r="E17" s="250">
        <v>4</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388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1020</v>
      </c>
      <c r="C18" s="255" t="s">
        <v>1021</v>
      </c>
      <c r="D18" s="249" t="s">
        <v>386</v>
      </c>
      <c r="E18" s="250">
        <v>2</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1024</v>
      </c>
      <c r="C19" s="255" t="s">
        <v>1025</v>
      </c>
      <c r="D19" s="249" t="s">
        <v>386</v>
      </c>
      <c r="E19" s="250">
        <v>2</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388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11</v>
      </c>
      <c r="B20" s="248" t="s">
        <v>1026</v>
      </c>
      <c r="C20" s="255" t="s">
        <v>1027</v>
      </c>
      <c r="D20" s="249" t="s">
        <v>386</v>
      </c>
      <c r="E20" s="250">
        <v>2</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388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7">
        <v>12</v>
      </c>
      <c r="B21" s="248" t="s">
        <v>1028</v>
      </c>
      <c r="C21" s="255" t="s">
        <v>1029</v>
      </c>
      <c r="D21" s="249" t="s">
        <v>386</v>
      </c>
      <c r="E21" s="250">
        <v>4</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56.25" outlineLevel="1" x14ac:dyDescent="0.2">
      <c r="A22" s="241">
        <v>13</v>
      </c>
      <c r="B22" s="242" t="s">
        <v>1034</v>
      </c>
      <c r="C22" s="256" t="s">
        <v>1035</v>
      </c>
      <c r="D22" s="243" t="s">
        <v>386</v>
      </c>
      <c r="E22" s="244">
        <v>1</v>
      </c>
      <c r="F22" s="245"/>
      <c r="G22" s="246">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388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27"/>
      <c r="B23" s="228"/>
      <c r="C23" s="257" t="s">
        <v>1036</v>
      </c>
      <c r="D23" s="253"/>
      <c r="E23" s="253"/>
      <c r="F23" s="253"/>
      <c r="G23" s="253"/>
      <c r="H23" s="230"/>
      <c r="I23" s="230"/>
      <c r="J23" s="230"/>
      <c r="K23" s="230"/>
      <c r="L23" s="230"/>
      <c r="M23" s="230"/>
      <c r="N23" s="229"/>
      <c r="O23" s="229"/>
      <c r="P23" s="229"/>
      <c r="Q23" s="229"/>
      <c r="R23" s="230"/>
      <c r="S23" s="230"/>
      <c r="T23" s="230"/>
      <c r="U23" s="230"/>
      <c r="V23" s="230"/>
      <c r="W23" s="230"/>
      <c r="X23" s="230"/>
      <c r="Y23" s="210"/>
      <c r="Z23" s="210"/>
      <c r="AA23" s="210"/>
      <c r="AB23" s="210"/>
      <c r="AC23" s="210"/>
      <c r="AD23" s="210"/>
      <c r="AE23" s="210"/>
      <c r="AF23" s="210"/>
      <c r="AG23" s="210" t="s">
        <v>294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1" x14ac:dyDescent="0.2">
      <c r="A24" s="247">
        <v>14</v>
      </c>
      <c r="B24" s="248" t="s">
        <v>1037</v>
      </c>
      <c r="C24" s="255" t="s">
        <v>1038</v>
      </c>
      <c r="D24" s="249" t="s">
        <v>386</v>
      </c>
      <c r="E24" s="250">
        <v>3</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45" outlineLevel="1" x14ac:dyDescent="0.2">
      <c r="A25" s="247">
        <v>15</v>
      </c>
      <c r="B25" s="248" t="s">
        <v>1039</v>
      </c>
      <c r="C25" s="255" t="s">
        <v>1040</v>
      </c>
      <c r="D25" s="249" t="s">
        <v>386</v>
      </c>
      <c r="E25" s="250">
        <v>2</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388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7">
        <v>16</v>
      </c>
      <c r="B26" s="248" t="s">
        <v>1926</v>
      </c>
      <c r="C26" s="255" t="s">
        <v>1042</v>
      </c>
      <c r="D26" s="249" t="s">
        <v>386</v>
      </c>
      <c r="E26" s="250">
        <v>1</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7">
        <v>17</v>
      </c>
      <c r="B27" s="248" t="s">
        <v>1043</v>
      </c>
      <c r="C27" s="255" t="s">
        <v>1044</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388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7">
        <v>18</v>
      </c>
      <c r="B28" s="248" t="s">
        <v>1982</v>
      </c>
      <c r="C28" s="255" t="s">
        <v>1983</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388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34" t="s">
        <v>274</v>
      </c>
      <c r="B29" s="235" t="s">
        <v>145</v>
      </c>
      <c r="C29" s="254" t="s">
        <v>146</v>
      </c>
      <c r="D29" s="236"/>
      <c r="E29" s="237"/>
      <c r="F29" s="238"/>
      <c r="G29" s="239">
        <f>SUMIF(AG30:AG31,"&lt;&gt;NOR",G30:G31)</f>
        <v>0</v>
      </c>
      <c r="H29" s="233"/>
      <c r="I29" s="233">
        <f>SUM(I30:I31)</f>
        <v>0</v>
      </c>
      <c r="J29" s="233"/>
      <c r="K29" s="233">
        <f>SUM(K30:K31)</f>
        <v>0</v>
      </c>
      <c r="L29" s="233"/>
      <c r="M29" s="233">
        <f>SUM(M30:M31)</f>
        <v>0</v>
      </c>
      <c r="N29" s="232"/>
      <c r="O29" s="232">
        <f>SUM(O30:O31)</f>
        <v>0</v>
      </c>
      <c r="P29" s="232"/>
      <c r="Q29" s="232">
        <f>SUM(Q30:Q31)</f>
        <v>0</v>
      </c>
      <c r="R29" s="233"/>
      <c r="S29" s="233"/>
      <c r="T29" s="233"/>
      <c r="U29" s="233"/>
      <c r="V29" s="233">
        <f>SUM(V30:V31)</f>
        <v>0</v>
      </c>
      <c r="W29" s="233"/>
      <c r="X29" s="233"/>
      <c r="AG29" t="s">
        <v>275</v>
      </c>
    </row>
    <row r="30" spans="1:60" ht="56.25" outlineLevel="1" x14ac:dyDescent="0.2">
      <c r="A30" s="241">
        <v>19</v>
      </c>
      <c r="B30" s="242" t="s">
        <v>1984</v>
      </c>
      <c r="C30" s="256" t="s">
        <v>1985</v>
      </c>
      <c r="D30" s="243" t="s">
        <v>386</v>
      </c>
      <c r="E30" s="244">
        <v>1</v>
      </c>
      <c r="F30" s="245"/>
      <c r="G30" s="246">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387</v>
      </c>
      <c r="Y30" s="210"/>
      <c r="Z30" s="210"/>
      <c r="AA30" s="210"/>
      <c r="AB30" s="210"/>
      <c r="AC30" s="210"/>
      <c r="AD30" s="210"/>
      <c r="AE30" s="210"/>
      <c r="AF30" s="210"/>
      <c r="AG30" s="210" t="s">
        <v>388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67.5" outlineLevel="1" x14ac:dyDescent="0.2">
      <c r="A31" s="227"/>
      <c r="B31" s="228"/>
      <c r="C31" s="257" t="s">
        <v>1986</v>
      </c>
      <c r="D31" s="253"/>
      <c r="E31" s="253"/>
      <c r="F31" s="253"/>
      <c r="G31" s="253"/>
      <c r="H31" s="230"/>
      <c r="I31" s="230"/>
      <c r="J31" s="230"/>
      <c r="K31" s="230"/>
      <c r="L31" s="230"/>
      <c r="M31" s="230"/>
      <c r="N31" s="229"/>
      <c r="O31" s="229"/>
      <c r="P31" s="229"/>
      <c r="Q31" s="229"/>
      <c r="R31" s="230"/>
      <c r="S31" s="230"/>
      <c r="T31" s="230"/>
      <c r="U31" s="230"/>
      <c r="V31" s="230"/>
      <c r="W31" s="230"/>
      <c r="X31" s="230"/>
      <c r="Y31" s="210"/>
      <c r="Z31" s="210"/>
      <c r="AA31" s="210"/>
      <c r="AB31" s="210"/>
      <c r="AC31" s="210"/>
      <c r="AD31" s="210"/>
      <c r="AE31" s="210"/>
      <c r="AF31" s="210"/>
      <c r="AG31" s="210" t="s">
        <v>294</v>
      </c>
      <c r="AH31" s="210"/>
      <c r="AI31" s="210"/>
      <c r="AJ31" s="210"/>
      <c r="AK31" s="210"/>
      <c r="AL31" s="210"/>
      <c r="AM31" s="210"/>
      <c r="AN31" s="210"/>
      <c r="AO31" s="210"/>
      <c r="AP31" s="210"/>
      <c r="AQ31" s="210"/>
      <c r="AR31" s="210"/>
      <c r="AS31" s="210"/>
      <c r="AT31" s="210"/>
      <c r="AU31" s="210"/>
      <c r="AV31" s="210"/>
      <c r="AW31" s="210"/>
      <c r="AX31" s="210"/>
      <c r="AY31" s="210"/>
      <c r="AZ31" s="210"/>
      <c r="BA31" s="267" t="str">
        <f>C31</f>
        <v>v síti TN-C-S, barva RAL 7032,Další příslušenství rozvaděče:montážní deska, přepěťová ochrana II.a III. st.,na, jištěné vývody pro danou technologii včetně motorových spouštěčů, pomocná relé, pomocné kontakty, stykače atp., LED osvětlení rozvaděče, 3x servisní zásuvka 230V/10A, pomocná relé,  svorky, kabelové průchodky, přepěťová ochrana  III. st., atd.   Kapsa na dokumentaci, včetně soklu 10mm, přístroje se zkratovou odolností 10kA, vývody kabelů nahoru, přívod vrchem zhora, atd., zhotové dle ČSN EN 61 439</v>
      </c>
      <c r="BB31" s="210"/>
      <c r="BC31" s="210"/>
      <c r="BD31" s="210"/>
      <c r="BE31" s="210"/>
      <c r="BF31" s="210"/>
      <c r="BG31" s="210"/>
      <c r="BH31" s="210"/>
    </row>
    <row r="32" spans="1:60" x14ac:dyDescent="0.2">
      <c r="A32" s="234" t="s">
        <v>274</v>
      </c>
      <c r="B32" s="235" t="s">
        <v>147</v>
      </c>
      <c r="C32" s="254" t="s">
        <v>148</v>
      </c>
      <c r="D32" s="236"/>
      <c r="E32" s="237"/>
      <c r="F32" s="238"/>
      <c r="G32" s="239">
        <f>SUMIF(AG33:AG63,"&lt;&gt;NOR",G33:G63)</f>
        <v>0</v>
      </c>
      <c r="H32" s="233"/>
      <c r="I32" s="233">
        <f>SUM(I33:I63)</f>
        <v>0</v>
      </c>
      <c r="J32" s="233"/>
      <c r="K32" s="233">
        <f>SUM(K33:K63)</f>
        <v>0</v>
      </c>
      <c r="L32" s="233"/>
      <c r="M32" s="233">
        <f>SUM(M33:M63)</f>
        <v>0</v>
      </c>
      <c r="N32" s="232"/>
      <c r="O32" s="232">
        <f>SUM(O33:O63)</f>
        <v>0</v>
      </c>
      <c r="P32" s="232"/>
      <c r="Q32" s="232">
        <f>SUM(Q33:Q63)</f>
        <v>0</v>
      </c>
      <c r="R32" s="233"/>
      <c r="S32" s="233"/>
      <c r="T32" s="233"/>
      <c r="U32" s="233"/>
      <c r="V32" s="233">
        <f>SUM(V33:V63)</f>
        <v>0</v>
      </c>
      <c r="W32" s="233"/>
      <c r="X32" s="233"/>
      <c r="AG32" t="s">
        <v>275</v>
      </c>
    </row>
    <row r="33" spans="1:60" outlineLevel="1" x14ac:dyDescent="0.2">
      <c r="A33" s="247">
        <v>20</v>
      </c>
      <c r="B33" s="248" t="s">
        <v>1052</v>
      </c>
      <c r="C33" s="255" t="s">
        <v>1917</v>
      </c>
      <c r="D33" s="249" t="s">
        <v>345</v>
      </c>
      <c r="E33" s="250">
        <v>136</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387</v>
      </c>
      <c r="Y33" s="210"/>
      <c r="Z33" s="210"/>
      <c r="AA33" s="210"/>
      <c r="AB33" s="210"/>
      <c r="AC33" s="210"/>
      <c r="AD33" s="210"/>
      <c r="AE33" s="210"/>
      <c r="AF33" s="210"/>
      <c r="AG33" s="210" t="s">
        <v>388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7">
        <v>21</v>
      </c>
      <c r="B34" s="248" t="s">
        <v>1936</v>
      </c>
      <c r="C34" s="255" t="s">
        <v>1934</v>
      </c>
      <c r="D34" s="249" t="s">
        <v>345</v>
      </c>
      <c r="E34" s="250">
        <v>12</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282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47">
        <v>22</v>
      </c>
      <c r="B35" s="248" t="s">
        <v>1056</v>
      </c>
      <c r="C35" s="255" t="s">
        <v>1057</v>
      </c>
      <c r="D35" s="249" t="s">
        <v>345</v>
      </c>
      <c r="E35" s="250">
        <v>36</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387</v>
      </c>
      <c r="Y35" s="210"/>
      <c r="Z35" s="210"/>
      <c r="AA35" s="210"/>
      <c r="AB35" s="210"/>
      <c r="AC35" s="210"/>
      <c r="AD35" s="210"/>
      <c r="AE35" s="210"/>
      <c r="AF35" s="210"/>
      <c r="AG35" s="210" t="s">
        <v>388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7">
        <v>23</v>
      </c>
      <c r="B36" s="248" t="s">
        <v>1058</v>
      </c>
      <c r="C36" s="255" t="s">
        <v>1059</v>
      </c>
      <c r="D36" s="249" t="s">
        <v>345</v>
      </c>
      <c r="E36" s="250">
        <v>16</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387</v>
      </c>
      <c r="Y36" s="210"/>
      <c r="Z36" s="210"/>
      <c r="AA36" s="210"/>
      <c r="AB36" s="210"/>
      <c r="AC36" s="210"/>
      <c r="AD36" s="210"/>
      <c r="AE36" s="210"/>
      <c r="AF36" s="210"/>
      <c r="AG36" s="210" t="s">
        <v>388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24</v>
      </c>
      <c r="B37" s="248" t="s">
        <v>1060</v>
      </c>
      <c r="C37" s="255" t="s">
        <v>1935</v>
      </c>
      <c r="D37" s="249" t="s">
        <v>345</v>
      </c>
      <c r="E37" s="250">
        <v>28</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25</v>
      </c>
      <c r="B38" s="248" t="s">
        <v>1064</v>
      </c>
      <c r="C38" s="255" t="s">
        <v>1065</v>
      </c>
      <c r="D38" s="249" t="s">
        <v>345</v>
      </c>
      <c r="E38" s="250">
        <v>288</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387</v>
      </c>
      <c r="Y38" s="210"/>
      <c r="Z38" s="210"/>
      <c r="AA38" s="210"/>
      <c r="AB38" s="210"/>
      <c r="AC38" s="210"/>
      <c r="AD38" s="210"/>
      <c r="AE38" s="210"/>
      <c r="AF38" s="210"/>
      <c r="AG38" s="210" t="s">
        <v>388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26</v>
      </c>
      <c r="B39" s="248" t="s">
        <v>1939</v>
      </c>
      <c r="C39" s="255" t="s">
        <v>1067</v>
      </c>
      <c r="D39" s="249" t="s">
        <v>345</v>
      </c>
      <c r="E39" s="250">
        <v>10</v>
      </c>
      <c r="F39" s="251"/>
      <c r="G39" s="252">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282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7">
        <v>27</v>
      </c>
      <c r="B40" s="248" t="s">
        <v>1970</v>
      </c>
      <c r="C40" s="255" t="s">
        <v>1069</v>
      </c>
      <c r="D40" s="249" t="s">
        <v>345</v>
      </c>
      <c r="E40" s="250">
        <v>11</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282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28</v>
      </c>
      <c r="B41" s="248" t="s">
        <v>1062</v>
      </c>
      <c r="C41" s="255" t="s">
        <v>1071</v>
      </c>
      <c r="D41" s="249" t="s">
        <v>345</v>
      </c>
      <c r="E41" s="250">
        <v>16</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281</v>
      </c>
      <c r="Y41" s="210"/>
      <c r="Z41" s="210"/>
      <c r="AA41" s="210"/>
      <c r="AB41" s="210"/>
      <c r="AC41" s="210"/>
      <c r="AD41" s="210"/>
      <c r="AE41" s="210"/>
      <c r="AF41" s="210"/>
      <c r="AG41" s="210" t="s">
        <v>282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29</v>
      </c>
      <c r="B42" s="248" t="s">
        <v>1072</v>
      </c>
      <c r="C42" s="255" t="s">
        <v>1073</v>
      </c>
      <c r="D42" s="249" t="s">
        <v>345</v>
      </c>
      <c r="E42" s="250">
        <v>652</v>
      </c>
      <c r="F42" s="251"/>
      <c r="G42" s="252">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387</v>
      </c>
      <c r="Y42" s="210"/>
      <c r="Z42" s="210"/>
      <c r="AA42" s="210"/>
      <c r="AB42" s="210"/>
      <c r="AC42" s="210"/>
      <c r="AD42" s="210"/>
      <c r="AE42" s="210"/>
      <c r="AF42" s="210"/>
      <c r="AG42" s="210" t="s">
        <v>388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30</v>
      </c>
      <c r="B43" s="248" t="s">
        <v>1074</v>
      </c>
      <c r="C43" s="255" t="s">
        <v>1075</v>
      </c>
      <c r="D43" s="249" t="s">
        <v>345</v>
      </c>
      <c r="E43" s="250">
        <v>645</v>
      </c>
      <c r="F43" s="251"/>
      <c r="G43" s="252">
        <f>ROUND(E43*F43,2)</f>
        <v>0</v>
      </c>
      <c r="H43" s="231"/>
      <c r="I43" s="230">
        <f>ROUND(E43*H43,2)</f>
        <v>0</v>
      </c>
      <c r="J43" s="231"/>
      <c r="K43" s="230">
        <f>ROUND(E43*J43,2)</f>
        <v>0</v>
      </c>
      <c r="L43" s="230">
        <v>21</v>
      </c>
      <c r="M43" s="230">
        <f>G43*(1+L43/100)</f>
        <v>0</v>
      </c>
      <c r="N43" s="229">
        <v>0</v>
      </c>
      <c r="O43" s="229">
        <f>ROUND(E43*N43,2)</f>
        <v>0</v>
      </c>
      <c r="P43" s="229">
        <v>0</v>
      </c>
      <c r="Q43" s="229">
        <f>ROUND(E43*P43,2)</f>
        <v>0</v>
      </c>
      <c r="R43" s="230"/>
      <c r="S43" s="230" t="s">
        <v>279</v>
      </c>
      <c r="T43" s="230" t="s">
        <v>280</v>
      </c>
      <c r="U43" s="230">
        <v>0</v>
      </c>
      <c r="V43" s="230">
        <f>ROUND(E43*U43,2)</f>
        <v>0</v>
      </c>
      <c r="W43" s="230"/>
      <c r="X43" s="230" t="s">
        <v>387</v>
      </c>
      <c r="Y43" s="210"/>
      <c r="Z43" s="210"/>
      <c r="AA43" s="210"/>
      <c r="AB43" s="210"/>
      <c r="AC43" s="210"/>
      <c r="AD43" s="210"/>
      <c r="AE43" s="210"/>
      <c r="AF43" s="210"/>
      <c r="AG43" s="210" t="s">
        <v>388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31</v>
      </c>
      <c r="B44" s="248" t="s">
        <v>1068</v>
      </c>
      <c r="C44" s="255" t="s">
        <v>1077</v>
      </c>
      <c r="D44" s="249" t="s">
        <v>345</v>
      </c>
      <c r="E44" s="250">
        <v>91</v>
      </c>
      <c r="F44" s="251"/>
      <c r="G44" s="252">
        <f>ROUND(E44*F44,2)</f>
        <v>0</v>
      </c>
      <c r="H44" s="231"/>
      <c r="I44" s="230">
        <f>ROUND(E44*H44,2)</f>
        <v>0</v>
      </c>
      <c r="J44" s="231"/>
      <c r="K44" s="230">
        <f>ROUND(E44*J44,2)</f>
        <v>0</v>
      </c>
      <c r="L44" s="230">
        <v>21</v>
      </c>
      <c r="M44" s="230">
        <f>G44*(1+L44/100)</f>
        <v>0</v>
      </c>
      <c r="N44" s="229">
        <v>0</v>
      </c>
      <c r="O44" s="229">
        <f>ROUND(E44*N44,2)</f>
        <v>0</v>
      </c>
      <c r="P44" s="229">
        <v>0</v>
      </c>
      <c r="Q44" s="229">
        <f>ROUND(E44*P44,2)</f>
        <v>0</v>
      </c>
      <c r="R44" s="230"/>
      <c r="S44" s="230" t="s">
        <v>279</v>
      </c>
      <c r="T44" s="230" t="s">
        <v>280</v>
      </c>
      <c r="U44" s="230">
        <v>0</v>
      </c>
      <c r="V44" s="230">
        <f>ROUND(E44*U44,2)</f>
        <v>0</v>
      </c>
      <c r="W44" s="230"/>
      <c r="X44" s="230" t="s">
        <v>281</v>
      </c>
      <c r="Y44" s="210"/>
      <c r="Z44" s="210"/>
      <c r="AA44" s="210"/>
      <c r="AB44" s="210"/>
      <c r="AC44" s="210"/>
      <c r="AD44" s="210"/>
      <c r="AE44" s="210"/>
      <c r="AF44" s="210"/>
      <c r="AG44" s="210" t="s">
        <v>282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32</v>
      </c>
      <c r="B45" s="248" t="s">
        <v>1070</v>
      </c>
      <c r="C45" s="255" t="s">
        <v>1940</v>
      </c>
      <c r="D45" s="249" t="s">
        <v>345</v>
      </c>
      <c r="E45" s="250">
        <v>12</v>
      </c>
      <c r="F45" s="251"/>
      <c r="G45" s="252">
        <f>ROUND(E45*F45,2)</f>
        <v>0</v>
      </c>
      <c r="H45" s="231"/>
      <c r="I45" s="230">
        <f>ROUND(E45*H45,2)</f>
        <v>0</v>
      </c>
      <c r="J45" s="231"/>
      <c r="K45" s="230">
        <f>ROUND(E45*J45,2)</f>
        <v>0</v>
      </c>
      <c r="L45" s="230">
        <v>21</v>
      </c>
      <c r="M45" s="230">
        <f>G45*(1+L45/100)</f>
        <v>0</v>
      </c>
      <c r="N45" s="229">
        <v>0</v>
      </c>
      <c r="O45" s="229">
        <f>ROUND(E45*N45,2)</f>
        <v>0</v>
      </c>
      <c r="P45" s="229">
        <v>0</v>
      </c>
      <c r="Q45" s="229">
        <f>ROUND(E45*P45,2)</f>
        <v>0</v>
      </c>
      <c r="R45" s="230"/>
      <c r="S45" s="230" t="s">
        <v>279</v>
      </c>
      <c r="T45" s="230" t="s">
        <v>280</v>
      </c>
      <c r="U45" s="230">
        <v>0</v>
      </c>
      <c r="V45" s="230">
        <f>ROUND(E45*U45,2)</f>
        <v>0</v>
      </c>
      <c r="W45" s="230"/>
      <c r="X45" s="230" t="s">
        <v>281</v>
      </c>
      <c r="Y45" s="210"/>
      <c r="Z45" s="210"/>
      <c r="AA45" s="210"/>
      <c r="AB45" s="210"/>
      <c r="AC45" s="210"/>
      <c r="AD45" s="210"/>
      <c r="AE45" s="210"/>
      <c r="AF45" s="210"/>
      <c r="AG45" s="210" t="s">
        <v>282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33</v>
      </c>
      <c r="B46" s="248" t="s">
        <v>1078</v>
      </c>
      <c r="C46" s="255" t="s">
        <v>1079</v>
      </c>
      <c r="D46" s="249" t="s">
        <v>345</v>
      </c>
      <c r="E46" s="250">
        <v>52</v>
      </c>
      <c r="F46" s="251"/>
      <c r="G46" s="252">
        <f>ROUND(E46*F46,2)</f>
        <v>0</v>
      </c>
      <c r="H46" s="231"/>
      <c r="I46" s="230">
        <f>ROUND(E46*H46,2)</f>
        <v>0</v>
      </c>
      <c r="J46" s="231"/>
      <c r="K46" s="230">
        <f>ROUND(E46*J46,2)</f>
        <v>0</v>
      </c>
      <c r="L46" s="230">
        <v>21</v>
      </c>
      <c r="M46" s="230">
        <f>G46*(1+L46/100)</f>
        <v>0</v>
      </c>
      <c r="N46" s="229">
        <v>0</v>
      </c>
      <c r="O46" s="229">
        <f>ROUND(E46*N46,2)</f>
        <v>0</v>
      </c>
      <c r="P46" s="229">
        <v>0</v>
      </c>
      <c r="Q46" s="229">
        <f>ROUND(E46*P46,2)</f>
        <v>0</v>
      </c>
      <c r="R46" s="230"/>
      <c r="S46" s="230" t="s">
        <v>279</v>
      </c>
      <c r="T46" s="230" t="s">
        <v>280</v>
      </c>
      <c r="U46" s="230">
        <v>0</v>
      </c>
      <c r="V46" s="230">
        <f>ROUND(E46*U46,2)</f>
        <v>0</v>
      </c>
      <c r="W46" s="230"/>
      <c r="X46" s="230" t="s">
        <v>387</v>
      </c>
      <c r="Y46" s="210"/>
      <c r="Z46" s="210"/>
      <c r="AA46" s="210"/>
      <c r="AB46" s="210"/>
      <c r="AC46" s="210"/>
      <c r="AD46" s="210"/>
      <c r="AE46" s="210"/>
      <c r="AF46" s="210"/>
      <c r="AG46" s="210" t="s">
        <v>388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34</v>
      </c>
      <c r="B47" s="248" t="s">
        <v>1080</v>
      </c>
      <c r="C47" s="255" t="s">
        <v>1081</v>
      </c>
      <c r="D47" s="249" t="s">
        <v>386</v>
      </c>
      <c r="E47" s="250">
        <v>10</v>
      </c>
      <c r="F47" s="251"/>
      <c r="G47" s="252">
        <f>ROUND(E47*F47,2)</f>
        <v>0</v>
      </c>
      <c r="H47" s="231"/>
      <c r="I47" s="230">
        <f>ROUND(E47*H47,2)</f>
        <v>0</v>
      </c>
      <c r="J47" s="231"/>
      <c r="K47" s="230">
        <f>ROUND(E47*J47,2)</f>
        <v>0</v>
      </c>
      <c r="L47" s="230">
        <v>21</v>
      </c>
      <c r="M47" s="230">
        <f>G47*(1+L47/100)</f>
        <v>0</v>
      </c>
      <c r="N47" s="229">
        <v>0</v>
      </c>
      <c r="O47" s="229">
        <f>ROUND(E47*N47,2)</f>
        <v>0</v>
      </c>
      <c r="P47" s="229">
        <v>0</v>
      </c>
      <c r="Q47" s="229">
        <f>ROUND(E47*P47,2)</f>
        <v>0</v>
      </c>
      <c r="R47" s="230"/>
      <c r="S47" s="230" t="s">
        <v>279</v>
      </c>
      <c r="T47" s="230" t="s">
        <v>280</v>
      </c>
      <c r="U47" s="230">
        <v>0</v>
      </c>
      <c r="V47" s="230">
        <f>ROUND(E47*U47,2)</f>
        <v>0</v>
      </c>
      <c r="W47" s="230"/>
      <c r="X47" s="230" t="s">
        <v>387</v>
      </c>
      <c r="Y47" s="210"/>
      <c r="Z47" s="210"/>
      <c r="AA47" s="210"/>
      <c r="AB47" s="210"/>
      <c r="AC47" s="210"/>
      <c r="AD47" s="210"/>
      <c r="AE47" s="210"/>
      <c r="AF47" s="210"/>
      <c r="AG47" s="210" t="s">
        <v>388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35</v>
      </c>
      <c r="B48" s="248" t="s">
        <v>1082</v>
      </c>
      <c r="C48" s="255" t="s">
        <v>1083</v>
      </c>
      <c r="D48" s="249" t="s">
        <v>345</v>
      </c>
      <c r="E48" s="250">
        <v>107</v>
      </c>
      <c r="F48" s="251"/>
      <c r="G48" s="252">
        <f>ROUND(E48*F48,2)</f>
        <v>0</v>
      </c>
      <c r="H48" s="231"/>
      <c r="I48" s="230">
        <f>ROUND(E48*H48,2)</f>
        <v>0</v>
      </c>
      <c r="J48" s="231"/>
      <c r="K48" s="230">
        <f>ROUND(E48*J48,2)</f>
        <v>0</v>
      </c>
      <c r="L48" s="230">
        <v>21</v>
      </c>
      <c r="M48" s="230">
        <f>G48*(1+L48/100)</f>
        <v>0</v>
      </c>
      <c r="N48" s="229">
        <v>0</v>
      </c>
      <c r="O48" s="229">
        <f>ROUND(E48*N48,2)</f>
        <v>0</v>
      </c>
      <c r="P48" s="229">
        <v>0</v>
      </c>
      <c r="Q48" s="229">
        <f>ROUND(E48*P48,2)</f>
        <v>0</v>
      </c>
      <c r="R48" s="230"/>
      <c r="S48" s="230" t="s">
        <v>279</v>
      </c>
      <c r="T48" s="230" t="s">
        <v>280</v>
      </c>
      <c r="U48" s="230">
        <v>0</v>
      </c>
      <c r="V48" s="230">
        <f>ROUND(E48*U48,2)</f>
        <v>0</v>
      </c>
      <c r="W48" s="230"/>
      <c r="X48" s="230" t="s">
        <v>387</v>
      </c>
      <c r="Y48" s="210"/>
      <c r="Z48" s="210"/>
      <c r="AA48" s="210"/>
      <c r="AB48" s="210"/>
      <c r="AC48" s="210"/>
      <c r="AD48" s="210"/>
      <c r="AE48" s="210"/>
      <c r="AF48" s="210"/>
      <c r="AG48" s="210" t="s">
        <v>388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36</v>
      </c>
      <c r="B49" s="248" t="s">
        <v>1084</v>
      </c>
      <c r="C49" s="255" t="s">
        <v>1085</v>
      </c>
      <c r="D49" s="249" t="s">
        <v>345</v>
      </c>
      <c r="E49" s="250">
        <v>16</v>
      </c>
      <c r="F49" s="251"/>
      <c r="G49" s="252">
        <f>ROUND(E49*F49,2)</f>
        <v>0</v>
      </c>
      <c r="H49" s="231"/>
      <c r="I49" s="230">
        <f>ROUND(E49*H49,2)</f>
        <v>0</v>
      </c>
      <c r="J49" s="231"/>
      <c r="K49" s="230">
        <f>ROUND(E49*J49,2)</f>
        <v>0</v>
      </c>
      <c r="L49" s="230">
        <v>21</v>
      </c>
      <c r="M49" s="230">
        <f>G49*(1+L49/100)</f>
        <v>0</v>
      </c>
      <c r="N49" s="229">
        <v>0</v>
      </c>
      <c r="O49" s="229">
        <f>ROUND(E49*N49,2)</f>
        <v>0</v>
      </c>
      <c r="P49" s="229">
        <v>0</v>
      </c>
      <c r="Q49" s="229">
        <f>ROUND(E49*P49,2)</f>
        <v>0</v>
      </c>
      <c r="R49" s="230"/>
      <c r="S49" s="230" t="s">
        <v>279</v>
      </c>
      <c r="T49" s="230" t="s">
        <v>280</v>
      </c>
      <c r="U49" s="230">
        <v>0</v>
      </c>
      <c r="V49" s="230">
        <f>ROUND(E49*U49,2)</f>
        <v>0</v>
      </c>
      <c r="W49" s="230"/>
      <c r="X49" s="230" t="s">
        <v>387</v>
      </c>
      <c r="Y49" s="210"/>
      <c r="Z49" s="210"/>
      <c r="AA49" s="210"/>
      <c r="AB49" s="210"/>
      <c r="AC49" s="210"/>
      <c r="AD49" s="210"/>
      <c r="AE49" s="210"/>
      <c r="AF49" s="210"/>
      <c r="AG49" s="210" t="s">
        <v>388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37</v>
      </c>
      <c r="B50" s="248" t="s">
        <v>1088</v>
      </c>
      <c r="C50" s="255" t="s">
        <v>1089</v>
      </c>
      <c r="D50" s="249" t="s">
        <v>345</v>
      </c>
      <c r="E50" s="250">
        <v>107</v>
      </c>
      <c r="F50" s="251"/>
      <c r="G50" s="252">
        <f>ROUND(E50*F50,2)</f>
        <v>0</v>
      </c>
      <c r="H50" s="231"/>
      <c r="I50" s="230">
        <f>ROUND(E50*H50,2)</f>
        <v>0</v>
      </c>
      <c r="J50" s="231"/>
      <c r="K50" s="230">
        <f>ROUND(E50*J50,2)</f>
        <v>0</v>
      </c>
      <c r="L50" s="230">
        <v>21</v>
      </c>
      <c r="M50" s="230">
        <f>G50*(1+L50/100)</f>
        <v>0</v>
      </c>
      <c r="N50" s="229">
        <v>0</v>
      </c>
      <c r="O50" s="229">
        <f>ROUND(E50*N50,2)</f>
        <v>0</v>
      </c>
      <c r="P50" s="229">
        <v>0</v>
      </c>
      <c r="Q50" s="229">
        <f>ROUND(E50*P50,2)</f>
        <v>0</v>
      </c>
      <c r="R50" s="230"/>
      <c r="S50" s="230" t="s">
        <v>279</v>
      </c>
      <c r="T50" s="230" t="s">
        <v>280</v>
      </c>
      <c r="U50" s="230">
        <v>0</v>
      </c>
      <c r="V50" s="230">
        <f>ROUND(E50*U50,2)</f>
        <v>0</v>
      </c>
      <c r="W50" s="230"/>
      <c r="X50" s="230" t="s">
        <v>387</v>
      </c>
      <c r="Y50" s="210"/>
      <c r="Z50" s="210"/>
      <c r="AA50" s="210"/>
      <c r="AB50" s="210"/>
      <c r="AC50" s="210"/>
      <c r="AD50" s="210"/>
      <c r="AE50" s="210"/>
      <c r="AF50" s="210"/>
      <c r="AG50" s="210" t="s">
        <v>388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38</v>
      </c>
      <c r="B51" s="248" t="s">
        <v>1090</v>
      </c>
      <c r="C51" s="255" t="s">
        <v>1091</v>
      </c>
      <c r="D51" s="249" t="s">
        <v>345</v>
      </c>
      <c r="E51" s="250">
        <v>16</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387</v>
      </c>
      <c r="Y51" s="210"/>
      <c r="Z51" s="210"/>
      <c r="AA51" s="210"/>
      <c r="AB51" s="210"/>
      <c r="AC51" s="210"/>
      <c r="AD51" s="210"/>
      <c r="AE51" s="210"/>
      <c r="AF51" s="210"/>
      <c r="AG51" s="210" t="s">
        <v>388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39</v>
      </c>
      <c r="B52" s="248" t="s">
        <v>1094</v>
      </c>
      <c r="C52" s="255" t="s">
        <v>1095</v>
      </c>
      <c r="D52" s="249" t="s">
        <v>345</v>
      </c>
      <c r="E52" s="250">
        <v>107</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387</v>
      </c>
      <c r="Y52" s="210"/>
      <c r="Z52" s="210"/>
      <c r="AA52" s="210"/>
      <c r="AB52" s="210"/>
      <c r="AC52" s="210"/>
      <c r="AD52" s="210"/>
      <c r="AE52" s="210"/>
      <c r="AF52" s="210"/>
      <c r="AG52" s="210" t="s">
        <v>388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40</v>
      </c>
      <c r="B53" s="248" t="s">
        <v>1096</v>
      </c>
      <c r="C53" s="255" t="s">
        <v>1097</v>
      </c>
      <c r="D53" s="249" t="s">
        <v>345</v>
      </c>
      <c r="E53" s="250">
        <v>16</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387</v>
      </c>
      <c r="Y53" s="210"/>
      <c r="Z53" s="210"/>
      <c r="AA53" s="210"/>
      <c r="AB53" s="210"/>
      <c r="AC53" s="210"/>
      <c r="AD53" s="210"/>
      <c r="AE53" s="210"/>
      <c r="AF53" s="210"/>
      <c r="AG53" s="210" t="s">
        <v>388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41</v>
      </c>
      <c r="B54" s="248" t="s">
        <v>1100</v>
      </c>
      <c r="C54" s="255" t="s">
        <v>1101</v>
      </c>
      <c r="D54" s="249" t="s">
        <v>345</v>
      </c>
      <c r="E54" s="250">
        <v>10</v>
      </c>
      <c r="F54" s="251"/>
      <c r="G54" s="252">
        <f>ROUND(E54*F54,2)</f>
        <v>0</v>
      </c>
      <c r="H54" s="231"/>
      <c r="I54" s="230">
        <f>ROUND(E54*H54,2)</f>
        <v>0</v>
      </c>
      <c r="J54" s="231"/>
      <c r="K54" s="230">
        <f>ROUND(E54*J54,2)</f>
        <v>0</v>
      </c>
      <c r="L54" s="230">
        <v>21</v>
      </c>
      <c r="M54" s="230">
        <f>G54*(1+L54/100)</f>
        <v>0</v>
      </c>
      <c r="N54" s="229">
        <v>0</v>
      </c>
      <c r="O54" s="229">
        <f>ROUND(E54*N54,2)</f>
        <v>0</v>
      </c>
      <c r="P54" s="229">
        <v>0</v>
      </c>
      <c r="Q54" s="229">
        <f>ROUND(E54*P54,2)</f>
        <v>0</v>
      </c>
      <c r="R54" s="230"/>
      <c r="S54" s="230" t="s">
        <v>279</v>
      </c>
      <c r="T54" s="230" t="s">
        <v>280</v>
      </c>
      <c r="U54" s="230">
        <v>0</v>
      </c>
      <c r="V54" s="230">
        <f>ROUND(E54*U54,2)</f>
        <v>0</v>
      </c>
      <c r="W54" s="230"/>
      <c r="X54" s="230" t="s">
        <v>387</v>
      </c>
      <c r="Y54" s="210"/>
      <c r="Z54" s="210"/>
      <c r="AA54" s="210"/>
      <c r="AB54" s="210"/>
      <c r="AC54" s="210"/>
      <c r="AD54" s="210"/>
      <c r="AE54" s="210"/>
      <c r="AF54" s="210"/>
      <c r="AG54" s="210" t="s">
        <v>388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v>42</v>
      </c>
      <c r="B55" s="248" t="s">
        <v>1102</v>
      </c>
      <c r="C55" s="255" t="s">
        <v>1103</v>
      </c>
      <c r="D55" s="249" t="s">
        <v>1104</v>
      </c>
      <c r="E55" s="250">
        <v>52</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387</v>
      </c>
      <c r="Y55" s="210"/>
      <c r="Z55" s="210"/>
      <c r="AA55" s="210"/>
      <c r="AB55" s="210"/>
      <c r="AC55" s="210"/>
      <c r="AD55" s="210"/>
      <c r="AE55" s="210"/>
      <c r="AF55" s="210"/>
      <c r="AG55" s="210" t="s">
        <v>388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43</v>
      </c>
      <c r="B56" s="248" t="s">
        <v>1105</v>
      </c>
      <c r="C56" s="255" t="s">
        <v>1106</v>
      </c>
      <c r="D56" s="249" t="s">
        <v>1107</v>
      </c>
      <c r="E56" s="250">
        <v>10</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387</v>
      </c>
      <c r="Y56" s="210"/>
      <c r="Z56" s="210"/>
      <c r="AA56" s="210"/>
      <c r="AB56" s="210"/>
      <c r="AC56" s="210"/>
      <c r="AD56" s="210"/>
      <c r="AE56" s="210"/>
      <c r="AF56" s="210"/>
      <c r="AG56" s="210" t="s">
        <v>388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44</v>
      </c>
      <c r="B57" s="248" t="s">
        <v>1949</v>
      </c>
      <c r="C57" s="255" t="s">
        <v>1109</v>
      </c>
      <c r="D57" s="249" t="s">
        <v>386</v>
      </c>
      <c r="E57" s="250">
        <v>5</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281</v>
      </c>
      <c r="Y57" s="210"/>
      <c r="Z57" s="210"/>
      <c r="AA57" s="210"/>
      <c r="AB57" s="210"/>
      <c r="AC57" s="210"/>
      <c r="AD57" s="210"/>
      <c r="AE57" s="210"/>
      <c r="AF57" s="210"/>
      <c r="AG57" s="210" t="s">
        <v>282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45</v>
      </c>
      <c r="B58" s="248" t="s">
        <v>1950</v>
      </c>
      <c r="C58" s="255" t="s">
        <v>1987</v>
      </c>
      <c r="D58" s="249" t="s">
        <v>386</v>
      </c>
      <c r="E58" s="250">
        <v>5</v>
      </c>
      <c r="F58" s="251"/>
      <c r="G58" s="252">
        <f>ROUND(E58*F58,2)</f>
        <v>0</v>
      </c>
      <c r="H58" s="231"/>
      <c r="I58" s="230">
        <f>ROUND(E58*H58,2)</f>
        <v>0</v>
      </c>
      <c r="J58" s="231"/>
      <c r="K58" s="230">
        <f>ROUND(E58*J58,2)</f>
        <v>0</v>
      </c>
      <c r="L58" s="230">
        <v>21</v>
      </c>
      <c r="M58" s="230">
        <f>G58*(1+L58/100)</f>
        <v>0</v>
      </c>
      <c r="N58" s="229">
        <v>0</v>
      </c>
      <c r="O58" s="229">
        <f>ROUND(E58*N58,2)</f>
        <v>0</v>
      </c>
      <c r="P58" s="229">
        <v>0</v>
      </c>
      <c r="Q58" s="229">
        <f>ROUND(E58*P58,2)</f>
        <v>0</v>
      </c>
      <c r="R58" s="230"/>
      <c r="S58" s="230" t="s">
        <v>279</v>
      </c>
      <c r="T58" s="230" t="s">
        <v>280</v>
      </c>
      <c r="U58" s="230">
        <v>0</v>
      </c>
      <c r="V58" s="230">
        <f>ROUND(E58*U58,2)</f>
        <v>0</v>
      </c>
      <c r="W58" s="230"/>
      <c r="X58" s="230" t="s">
        <v>281</v>
      </c>
      <c r="Y58" s="210"/>
      <c r="Z58" s="210"/>
      <c r="AA58" s="210"/>
      <c r="AB58" s="210"/>
      <c r="AC58" s="210"/>
      <c r="AD58" s="210"/>
      <c r="AE58" s="210"/>
      <c r="AF58" s="210"/>
      <c r="AG58" s="210" t="s">
        <v>282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46</v>
      </c>
      <c r="B59" s="248" t="s">
        <v>1951</v>
      </c>
      <c r="C59" s="255" t="s">
        <v>1988</v>
      </c>
      <c r="D59" s="249" t="s">
        <v>386</v>
      </c>
      <c r="E59" s="250">
        <v>3</v>
      </c>
      <c r="F59" s="251"/>
      <c r="G59" s="252">
        <f>ROUND(E59*F59,2)</f>
        <v>0</v>
      </c>
      <c r="H59" s="231"/>
      <c r="I59" s="230">
        <f>ROUND(E59*H59,2)</f>
        <v>0</v>
      </c>
      <c r="J59" s="231"/>
      <c r="K59" s="230">
        <f>ROUND(E59*J59,2)</f>
        <v>0</v>
      </c>
      <c r="L59" s="230">
        <v>21</v>
      </c>
      <c r="M59" s="230">
        <f>G59*(1+L59/100)</f>
        <v>0</v>
      </c>
      <c r="N59" s="229">
        <v>0</v>
      </c>
      <c r="O59" s="229">
        <f>ROUND(E59*N59,2)</f>
        <v>0</v>
      </c>
      <c r="P59" s="229">
        <v>0</v>
      </c>
      <c r="Q59" s="229">
        <f>ROUND(E59*P59,2)</f>
        <v>0</v>
      </c>
      <c r="R59" s="230"/>
      <c r="S59" s="230" t="s">
        <v>279</v>
      </c>
      <c r="T59" s="230" t="s">
        <v>280</v>
      </c>
      <c r="U59" s="230">
        <v>0</v>
      </c>
      <c r="V59" s="230">
        <f>ROUND(E59*U59,2)</f>
        <v>0</v>
      </c>
      <c r="W59" s="230"/>
      <c r="X59" s="230" t="s">
        <v>281</v>
      </c>
      <c r="Y59" s="210"/>
      <c r="Z59" s="210"/>
      <c r="AA59" s="210"/>
      <c r="AB59" s="210"/>
      <c r="AC59" s="210"/>
      <c r="AD59" s="210"/>
      <c r="AE59" s="210"/>
      <c r="AF59" s="210"/>
      <c r="AG59" s="210" t="s">
        <v>282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47</v>
      </c>
      <c r="B60" s="248" t="s">
        <v>1953</v>
      </c>
      <c r="C60" s="255" t="s">
        <v>1988</v>
      </c>
      <c r="D60" s="249" t="s">
        <v>386</v>
      </c>
      <c r="E60" s="250">
        <v>3</v>
      </c>
      <c r="F60" s="251"/>
      <c r="G60" s="252">
        <f>ROUND(E60*F60,2)</f>
        <v>0</v>
      </c>
      <c r="H60" s="231"/>
      <c r="I60" s="230">
        <f>ROUND(E60*H60,2)</f>
        <v>0</v>
      </c>
      <c r="J60" s="231"/>
      <c r="K60" s="230">
        <f>ROUND(E60*J60,2)</f>
        <v>0</v>
      </c>
      <c r="L60" s="230">
        <v>21</v>
      </c>
      <c r="M60" s="230">
        <f>G60*(1+L60/100)</f>
        <v>0</v>
      </c>
      <c r="N60" s="229">
        <v>0</v>
      </c>
      <c r="O60" s="229">
        <f>ROUND(E60*N60,2)</f>
        <v>0</v>
      </c>
      <c r="P60" s="229">
        <v>0</v>
      </c>
      <c r="Q60" s="229">
        <f>ROUND(E60*P60,2)</f>
        <v>0</v>
      </c>
      <c r="R60" s="230"/>
      <c r="S60" s="230" t="s">
        <v>279</v>
      </c>
      <c r="T60" s="230" t="s">
        <v>280</v>
      </c>
      <c r="U60" s="230">
        <v>0</v>
      </c>
      <c r="V60" s="230">
        <f>ROUND(E60*U60,2)</f>
        <v>0</v>
      </c>
      <c r="W60" s="230"/>
      <c r="X60" s="230" t="s">
        <v>281</v>
      </c>
      <c r="Y60" s="210"/>
      <c r="Z60" s="210"/>
      <c r="AA60" s="210"/>
      <c r="AB60" s="210"/>
      <c r="AC60" s="210"/>
      <c r="AD60" s="210"/>
      <c r="AE60" s="210"/>
      <c r="AF60" s="210"/>
      <c r="AG60" s="210" t="s">
        <v>282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48</v>
      </c>
      <c r="B61" s="248" t="s">
        <v>1954</v>
      </c>
      <c r="C61" s="255" t="s">
        <v>1989</v>
      </c>
      <c r="D61" s="249" t="s">
        <v>386</v>
      </c>
      <c r="E61" s="250">
        <v>2</v>
      </c>
      <c r="F61" s="251"/>
      <c r="G61" s="252">
        <f>ROUND(E61*F61,2)</f>
        <v>0</v>
      </c>
      <c r="H61" s="231"/>
      <c r="I61" s="230">
        <f>ROUND(E61*H61,2)</f>
        <v>0</v>
      </c>
      <c r="J61" s="231"/>
      <c r="K61" s="230">
        <f>ROUND(E61*J61,2)</f>
        <v>0</v>
      </c>
      <c r="L61" s="230">
        <v>21</v>
      </c>
      <c r="M61" s="230">
        <f>G61*(1+L61/100)</f>
        <v>0</v>
      </c>
      <c r="N61" s="229">
        <v>0</v>
      </c>
      <c r="O61" s="229">
        <f>ROUND(E61*N61,2)</f>
        <v>0</v>
      </c>
      <c r="P61" s="229">
        <v>0</v>
      </c>
      <c r="Q61" s="229">
        <f>ROUND(E61*P61,2)</f>
        <v>0</v>
      </c>
      <c r="R61" s="230"/>
      <c r="S61" s="230" t="s">
        <v>279</v>
      </c>
      <c r="T61" s="230" t="s">
        <v>280</v>
      </c>
      <c r="U61" s="230">
        <v>0</v>
      </c>
      <c r="V61" s="230">
        <f>ROUND(E61*U61,2)</f>
        <v>0</v>
      </c>
      <c r="W61" s="230"/>
      <c r="X61" s="230" t="s">
        <v>281</v>
      </c>
      <c r="Y61" s="210"/>
      <c r="Z61" s="210"/>
      <c r="AA61" s="210"/>
      <c r="AB61" s="210"/>
      <c r="AC61" s="210"/>
      <c r="AD61" s="210"/>
      <c r="AE61" s="210"/>
      <c r="AF61" s="210"/>
      <c r="AG61" s="210" t="s">
        <v>282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49</v>
      </c>
      <c r="B62" s="248" t="s">
        <v>1955</v>
      </c>
      <c r="C62" s="255" t="s">
        <v>1111</v>
      </c>
      <c r="D62" s="249" t="s">
        <v>386</v>
      </c>
      <c r="E62" s="250">
        <v>1</v>
      </c>
      <c r="F62" s="251"/>
      <c r="G62" s="252">
        <f>ROUND(E62*F62,2)</f>
        <v>0</v>
      </c>
      <c r="H62" s="231"/>
      <c r="I62" s="230">
        <f>ROUND(E62*H62,2)</f>
        <v>0</v>
      </c>
      <c r="J62" s="231"/>
      <c r="K62" s="230">
        <f>ROUND(E62*J62,2)</f>
        <v>0</v>
      </c>
      <c r="L62" s="230">
        <v>21</v>
      </c>
      <c r="M62" s="230">
        <f>G62*(1+L62/100)</f>
        <v>0</v>
      </c>
      <c r="N62" s="229">
        <v>0</v>
      </c>
      <c r="O62" s="229">
        <f>ROUND(E62*N62,2)</f>
        <v>0</v>
      </c>
      <c r="P62" s="229">
        <v>0</v>
      </c>
      <c r="Q62" s="229">
        <f>ROUND(E62*P62,2)</f>
        <v>0</v>
      </c>
      <c r="R62" s="230"/>
      <c r="S62" s="230" t="s">
        <v>279</v>
      </c>
      <c r="T62" s="230" t="s">
        <v>280</v>
      </c>
      <c r="U62" s="230">
        <v>0</v>
      </c>
      <c r="V62" s="230">
        <f>ROUND(E62*U62,2)</f>
        <v>0</v>
      </c>
      <c r="W62" s="230"/>
      <c r="X62" s="230" t="s">
        <v>281</v>
      </c>
      <c r="Y62" s="210"/>
      <c r="Z62" s="210"/>
      <c r="AA62" s="210"/>
      <c r="AB62" s="210"/>
      <c r="AC62" s="210"/>
      <c r="AD62" s="210"/>
      <c r="AE62" s="210"/>
      <c r="AF62" s="210"/>
      <c r="AG62" s="210" t="s">
        <v>282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50</v>
      </c>
      <c r="B63" s="248" t="s">
        <v>1117</v>
      </c>
      <c r="C63" s="255" t="s">
        <v>1118</v>
      </c>
      <c r="D63" s="249" t="s">
        <v>322</v>
      </c>
      <c r="E63" s="250">
        <v>1</v>
      </c>
      <c r="F63" s="251"/>
      <c r="G63" s="252">
        <f>ROUND(E63*F63,2)</f>
        <v>0</v>
      </c>
      <c r="H63" s="231"/>
      <c r="I63" s="230">
        <f>ROUND(E63*H63,2)</f>
        <v>0</v>
      </c>
      <c r="J63" s="231"/>
      <c r="K63" s="230">
        <f>ROUND(E63*J63,2)</f>
        <v>0</v>
      </c>
      <c r="L63" s="230">
        <v>21</v>
      </c>
      <c r="M63" s="230">
        <f>G63*(1+L63/100)</f>
        <v>0</v>
      </c>
      <c r="N63" s="229">
        <v>0</v>
      </c>
      <c r="O63" s="229">
        <f>ROUND(E63*N63,2)</f>
        <v>0</v>
      </c>
      <c r="P63" s="229">
        <v>0</v>
      </c>
      <c r="Q63" s="229">
        <f>ROUND(E63*P63,2)</f>
        <v>0</v>
      </c>
      <c r="R63" s="230"/>
      <c r="S63" s="230" t="s">
        <v>279</v>
      </c>
      <c r="T63" s="230" t="s">
        <v>280</v>
      </c>
      <c r="U63" s="230">
        <v>0</v>
      </c>
      <c r="V63" s="230">
        <f>ROUND(E63*U63,2)</f>
        <v>0</v>
      </c>
      <c r="W63" s="230"/>
      <c r="X63" s="230" t="s">
        <v>387</v>
      </c>
      <c r="Y63" s="210"/>
      <c r="Z63" s="210"/>
      <c r="AA63" s="210"/>
      <c r="AB63" s="210"/>
      <c r="AC63" s="210"/>
      <c r="AD63" s="210"/>
      <c r="AE63" s="210"/>
      <c r="AF63" s="210"/>
      <c r="AG63" s="210" t="s">
        <v>388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234" t="s">
        <v>274</v>
      </c>
      <c r="B64" s="235" t="s">
        <v>171</v>
      </c>
      <c r="C64" s="254" t="s">
        <v>172</v>
      </c>
      <c r="D64" s="236"/>
      <c r="E64" s="237"/>
      <c r="F64" s="238"/>
      <c r="G64" s="239">
        <f>SUMIF(AG65:AG101,"&lt;&gt;NOR",G65:G101)</f>
        <v>0</v>
      </c>
      <c r="H64" s="233"/>
      <c r="I64" s="233">
        <f>SUM(I65:I101)</f>
        <v>0</v>
      </c>
      <c r="J64" s="233"/>
      <c r="K64" s="233">
        <f>SUM(K65:K101)</f>
        <v>0</v>
      </c>
      <c r="L64" s="233"/>
      <c r="M64" s="233">
        <f>SUM(M65:M101)</f>
        <v>0</v>
      </c>
      <c r="N64" s="232"/>
      <c r="O64" s="232">
        <f>SUM(O65:O101)</f>
        <v>0</v>
      </c>
      <c r="P64" s="232"/>
      <c r="Q64" s="232">
        <f>SUM(Q65:Q101)</f>
        <v>0</v>
      </c>
      <c r="R64" s="233"/>
      <c r="S64" s="233"/>
      <c r="T64" s="233"/>
      <c r="U64" s="233"/>
      <c r="V64" s="233">
        <f>SUM(V65:V101)</f>
        <v>0</v>
      </c>
      <c r="W64" s="233"/>
      <c r="X64" s="233"/>
      <c r="AG64" t="s">
        <v>275</v>
      </c>
    </row>
    <row r="65" spans="1:60" ht="22.5" outlineLevel="1" x14ac:dyDescent="0.2">
      <c r="A65" s="247">
        <v>51</v>
      </c>
      <c r="B65" s="248" t="s">
        <v>1110</v>
      </c>
      <c r="C65" s="255" t="s">
        <v>1943</v>
      </c>
      <c r="D65" s="249" t="s">
        <v>386</v>
      </c>
      <c r="E65" s="250">
        <v>2</v>
      </c>
      <c r="F65" s="251"/>
      <c r="G65" s="252">
        <f>ROUND(E65*F65,2)</f>
        <v>0</v>
      </c>
      <c r="H65" s="231"/>
      <c r="I65" s="230">
        <f>ROUND(E65*H65,2)</f>
        <v>0</v>
      </c>
      <c r="J65" s="231"/>
      <c r="K65" s="230">
        <f>ROUND(E65*J65,2)</f>
        <v>0</v>
      </c>
      <c r="L65" s="230">
        <v>21</v>
      </c>
      <c r="M65" s="230">
        <f>G65*(1+L65/100)</f>
        <v>0</v>
      </c>
      <c r="N65" s="229">
        <v>0</v>
      </c>
      <c r="O65" s="229">
        <f>ROUND(E65*N65,2)</f>
        <v>0</v>
      </c>
      <c r="P65" s="229">
        <v>0</v>
      </c>
      <c r="Q65" s="229">
        <f>ROUND(E65*P65,2)</f>
        <v>0</v>
      </c>
      <c r="R65" s="230"/>
      <c r="S65" s="230" t="s">
        <v>279</v>
      </c>
      <c r="T65" s="230" t="s">
        <v>280</v>
      </c>
      <c r="U65" s="230">
        <v>0</v>
      </c>
      <c r="V65" s="230">
        <f>ROUND(E65*U65,2)</f>
        <v>0</v>
      </c>
      <c r="W65" s="230"/>
      <c r="X65" s="230" t="s">
        <v>281</v>
      </c>
      <c r="Y65" s="210"/>
      <c r="Z65" s="210"/>
      <c r="AA65" s="210"/>
      <c r="AB65" s="210"/>
      <c r="AC65" s="210"/>
      <c r="AD65" s="210"/>
      <c r="AE65" s="210"/>
      <c r="AF65" s="210"/>
      <c r="AG65" s="210" t="s">
        <v>282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47">
        <v>52</v>
      </c>
      <c r="B66" s="248" t="s">
        <v>1112</v>
      </c>
      <c r="C66" s="255" t="s">
        <v>1945</v>
      </c>
      <c r="D66" s="249" t="s">
        <v>386</v>
      </c>
      <c r="E66" s="250">
        <v>6</v>
      </c>
      <c r="F66" s="251"/>
      <c r="G66" s="252">
        <f>ROUND(E66*F66,2)</f>
        <v>0</v>
      </c>
      <c r="H66" s="231"/>
      <c r="I66" s="230">
        <f>ROUND(E66*H66,2)</f>
        <v>0</v>
      </c>
      <c r="J66" s="231"/>
      <c r="K66" s="230">
        <f>ROUND(E66*J66,2)</f>
        <v>0</v>
      </c>
      <c r="L66" s="230">
        <v>21</v>
      </c>
      <c r="M66" s="230">
        <f>G66*(1+L66/100)</f>
        <v>0</v>
      </c>
      <c r="N66" s="229">
        <v>0</v>
      </c>
      <c r="O66" s="229">
        <f>ROUND(E66*N66,2)</f>
        <v>0</v>
      </c>
      <c r="P66" s="229">
        <v>0</v>
      </c>
      <c r="Q66" s="229">
        <f>ROUND(E66*P66,2)</f>
        <v>0</v>
      </c>
      <c r="R66" s="230"/>
      <c r="S66" s="230" t="s">
        <v>279</v>
      </c>
      <c r="T66" s="230" t="s">
        <v>280</v>
      </c>
      <c r="U66" s="230">
        <v>0</v>
      </c>
      <c r="V66" s="230">
        <f>ROUND(E66*U66,2)</f>
        <v>0</v>
      </c>
      <c r="W66" s="230"/>
      <c r="X66" s="230" t="s">
        <v>281</v>
      </c>
      <c r="Y66" s="210"/>
      <c r="Z66" s="210"/>
      <c r="AA66" s="210"/>
      <c r="AB66" s="210"/>
      <c r="AC66" s="210"/>
      <c r="AD66" s="210"/>
      <c r="AE66" s="210"/>
      <c r="AF66" s="210"/>
      <c r="AG66" s="210" t="s">
        <v>282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47">
        <v>53</v>
      </c>
      <c r="B67" s="248" t="s">
        <v>1114</v>
      </c>
      <c r="C67" s="255" t="s">
        <v>1130</v>
      </c>
      <c r="D67" s="249" t="s">
        <v>386</v>
      </c>
      <c r="E67" s="250">
        <v>1</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282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54</v>
      </c>
      <c r="B68" s="248" t="s">
        <v>1957</v>
      </c>
      <c r="C68" s="255" t="s">
        <v>1136</v>
      </c>
      <c r="D68" s="249" t="s">
        <v>386</v>
      </c>
      <c r="E68" s="250">
        <v>1</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281</v>
      </c>
      <c r="Y68" s="210"/>
      <c r="Z68" s="210"/>
      <c r="AA68" s="210"/>
      <c r="AB68" s="210"/>
      <c r="AC68" s="210"/>
      <c r="AD68" s="210"/>
      <c r="AE68" s="210"/>
      <c r="AF68" s="210"/>
      <c r="AG68" s="210" t="s">
        <v>282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55</v>
      </c>
      <c r="B69" s="248" t="s">
        <v>1119</v>
      </c>
      <c r="C69" s="255" t="s">
        <v>1138</v>
      </c>
      <c r="D69" s="249" t="s">
        <v>386</v>
      </c>
      <c r="E69" s="250">
        <v>3</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282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56</v>
      </c>
      <c r="B70" s="248" t="s">
        <v>1121</v>
      </c>
      <c r="C70" s="255" t="s">
        <v>1140</v>
      </c>
      <c r="D70" s="249" t="s">
        <v>386</v>
      </c>
      <c r="E70" s="250">
        <v>3</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0</v>
      </c>
      <c r="V70" s="230">
        <f>ROUND(E70*U70,2)</f>
        <v>0</v>
      </c>
      <c r="W70" s="230"/>
      <c r="X70" s="230" t="s">
        <v>281</v>
      </c>
      <c r="Y70" s="210"/>
      <c r="Z70" s="210"/>
      <c r="AA70" s="210"/>
      <c r="AB70" s="210"/>
      <c r="AC70" s="210"/>
      <c r="AD70" s="210"/>
      <c r="AE70" s="210"/>
      <c r="AF70" s="210"/>
      <c r="AG70" s="210" t="s">
        <v>282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47">
        <v>57</v>
      </c>
      <c r="B71" s="248" t="s">
        <v>1123</v>
      </c>
      <c r="C71" s="255" t="s">
        <v>1142</v>
      </c>
      <c r="D71" s="249" t="s">
        <v>386</v>
      </c>
      <c r="E71" s="250">
        <v>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282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7">
        <v>58</v>
      </c>
      <c r="B72" s="248" t="s">
        <v>1125</v>
      </c>
      <c r="C72" s="255" t="s">
        <v>1919</v>
      </c>
      <c r="D72" s="249" t="s">
        <v>345</v>
      </c>
      <c r="E72" s="250">
        <v>136</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282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7">
        <v>59</v>
      </c>
      <c r="B73" s="248" t="s">
        <v>1127</v>
      </c>
      <c r="C73" s="255" t="s">
        <v>1952</v>
      </c>
      <c r="D73" s="249" t="s">
        <v>345</v>
      </c>
      <c r="E73" s="250">
        <v>12</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282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47">
        <v>60</v>
      </c>
      <c r="B74" s="248" t="s">
        <v>1129</v>
      </c>
      <c r="C74" s="255" t="s">
        <v>1148</v>
      </c>
      <c r="D74" s="249" t="s">
        <v>345</v>
      </c>
      <c r="E74" s="250">
        <v>36</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282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47">
        <v>61</v>
      </c>
      <c r="B75" s="248" t="s">
        <v>1131</v>
      </c>
      <c r="C75" s="255" t="s">
        <v>1150</v>
      </c>
      <c r="D75" s="249" t="s">
        <v>345</v>
      </c>
      <c r="E75" s="250">
        <v>16</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282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1" x14ac:dyDescent="0.2">
      <c r="A76" s="247">
        <v>62</v>
      </c>
      <c r="B76" s="248" t="s">
        <v>1133</v>
      </c>
      <c r="C76" s="255" t="s">
        <v>1956</v>
      </c>
      <c r="D76" s="249" t="s">
        <v>345</v>
      </c>
      <c r="E76" s="250">
        <v>28</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282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47">
        <v>63</v>
      </c>
      <c r="B77" s="248" t="s">
        <v>1135</v>
      </c>
      <c r="C77" s="255" t="s">
        <v>1156</v>
      </c>
      <c r="D77" s="249" t="s">
        <v>345</v>
      </c>
      <c r="E77" s="250">
        <v>288</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279</v>
      </c>
      <c r="T77" s="230" t="s">
        <v>280</v>
      </c>
      <c r="U77" s="230">
        <v>0</v>
      </c>
      <c r="V77" s="230">
        <f>ROUND(E77*U77,2)</f>
        <v>0</v>
      </c>
      <c r="W77" s="230"/>
      <c r="X77" s="230" t="s">
        <v>281</v>
      </c>
      <c r="Y77" s="210"/>
      <c r="Z77" s="210"/>
      <c r="AA77" s="210"/>
      <c r="AB77" s="210"/>
      <c r="AC77" s="210"/>
      <c r="AD77" s="210"/>
      <c r="AE77" s="210"/>
      <c r="AF77" s="210"/>
      <c r="AG77" s="210" t="s">
        <v>282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47">
        <v>64</v>
      </c>
      <c r="B78" s="248" t="s">
        <v>1137</v>
      </c>
      <c r="C78" s="255" t="s">
        <v>1158</v>
      </c>
      <c r="D78" s="249" t="s">
        <v>345</v>
      </c>
      <c r="E78" s="250">
        <v>10</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282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47">
        <v>65</v>
      </c>
      <c r="B79" s="248" t="s">
        <v>1139</v>
      </c>
      <c r="C79" s="255" t="s">
        <v>1160</v>
      </c>
      <c r="D79" s="249" t="s">
        <v>345</v>
      </c>
      <c r="E79" s="250">
        <v>11</v>
      </c>
      <c r="F79" s="251"/>
      <c r="G79" s="252">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282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47">
        <v>66</v>
      </c>
      <c r="B80" s="248" t="s">
        <v>1141</v>
      </c>
      <c r="C80" s="255" t="s">
        <v>1162</v>
      </c>
      <c r="D80" s="249" t="s">
        <v>345</v>
      </c>
      <c r="E80" s="250">
        <v>16</v>
      </c>
      <c r="F80" s="251"/>
      <c r="G80" s="252">
        <f>ROUND(E80*F80,2)</f>
        <v>0</v>
      </c>
      <c r="H80" s="231"/>
      <c r="I80" s="230">
        <f>ROUND(E80*H80,2)</f>
        <v>0</v>
      </c>
      <c r="J80" s="231"/>
      <c r="K80" s="230">
        <f>ROUND(E80*J80,2)</f>
        <v>0</v>
      </c>
      <c r="L80" s="230">
        <v>21</v>
      </c>
      <c r="M80" s="230">
        <f>G80*(1+L80/100)</f>
        <v>0</v>
      </c>
      <c r="N80" s="229">
        <v>0</v>
      </c>
      <c r="O80" s="229">
        <f>ROUND(E80*N80,2)</f>
        <v>0</v>
      </c>
      <c r="P80" s="229">
        <v>0</v>
      </c>
      <c r="Q80" s="229">
        <f>ROUND(E80*P80,2)</f>
        <v>0</v>
      </c>
      <c r="R80" s="230"/>
      <c r="S80" s="230" t="s">
        <v>279</v>
      </c>
      <c r="T80" s="230" t="s">
        <v>280</v>
      </c>
      <c r="U80" s="230">
        <v>0</v>
      </c>
      <c r="V80" s="230">
        <f>ROUND(E80*U80,2)</f>
        <v>0</v>
      </c>
      <c r="W80" s="230"/>
      <c r="X80" s="230" t="s">
        <v>281</v>
      </c>
      <c r="Y80" s="210"/>
      <c r="Z80" s="210"/>
      <c r="AA80" s="210"/>
      <c r="AB80" s="210"/>
      <c r="AC80" s="210"/>
      <c r="AD80" s="210"/>
      <c r="AE80" s="210"/>
      <c r="AF80" s="210"/>
      <c r="AG80" s="210" t="s">
        <v>282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7">
        <v>67</v>
      </c>
      <c r="B81" s="248" t="s">
        <v>1143</v>
      </c>
      <c r="C81" s="255" t="s">
        <v>1164</v>
      </c>
      <c r="D81" s="249" t="s">
        <v>345</v>
      </c>
      <c r="E81" s="250">
        <v>652</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281</v>
      </c>
      <c r="Y81" s="210"/>
      <c r="Z81" s="210"/>
      <c r="AA81" s="210"/>
      <c r="AB81" s="210"/>
      <c r="AC81" s="210"/>
      <c r="AD81" s="210"/>
      <c r="AE81" s="210"/>
      <c r="AF81" s="210"/>
      <c r="AG81" s="210" t="s">
        <v>282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7">
        <v>68</v>
      </c>
      <c r="B82" s="248" t="s">
        <v>1145</v>
      </c>
      <c r="C82" s="255" t="s">
        <v>1166</v>
      </c>
      <c r="D82" s="249" t="s">
        <v>345</v>
      </c>
      <c r="E82" s="250">
        <v>645</v>
      </c>
      <c r="F82" s="251"/>
      <c r="G82" s="252">
        <f>ROUND(E82*F82,2)</f>
        <v>0</v>
      </c>
      <c r="H82" s="231"/>
      <c r="I82" s="230">
        <f>ROUND(E82*H82,2)</f>
        <v>0</v>
      </c>
      <c r="J82" s="231"/>
      <c r="K82" s="230">
        <f>ROUND(E82*J82,2)</f>
        <v>0</v>
      </c>
      <c r="L82" s="230">
        <v>21</v>
      </c>
      <c r="M82" s="230">
        <f>G82*(1+L82/100)</f>
        <v>0</v>
      </c>
      <c r="N82" s="229">
        <v>0</v>
      </c>
      <c r="O82" s="229">
        <f>ROUND(E82*N82,2)</f>
        <v>0</v>
      </c>
      <c r="P82" s="229">
        <v>0</v>
      </c>
      <c r="Q82" s="229">
        <f>ROUND(E82*P82,2)</f>
        <v>0</v>
      </c>
      <c r="R82" s="230"/>
      <c r="S82" s="230" t="s">
        <v>279</v>
      </c>
      <c r="T82" s="230" t="s">
        <v>280</v>
      </c>
      <c r="U82" s="230">
        <v>0</v>
      </c>
      <c r="V82" s="230">
        <f>ROUND(E82*U82,2)</f>
        <v>0</v>
      </c>
      <c r="W82" s="230"/>
      <c r="X82" s="230" t="s">
        <v>281</v>
      </c>
      <c r="Y82" s="210"/>
      <c r="Z82" s="210"/>
      <c r="AA82" s="210"/>
      <c r="AB82" s="210"/>
      <c r="AC82" s="210"/>
      <c r="AD82" s="210"/>
      <c r="AE82" s="210"/>
      <c r="AF82" s="210"/>
      <c r="AG82" s="210" t="s">
        <v>282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7">
        <v>69</v>
      </c>
      <c r="B83" s="248" t="s">
        <v>1147</v>
      </c>
      <c r="C83" s="255" t="s">
        <v>1168</v>
      </c>
      <c r="D83" s="249" t="s">
        <v>345</v>
      </c>
      <c r="E83" s="250">
        <v>91</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282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7">
        <v>70</v>
      </c>
      <c r="B84" s="248" t="s">
        <v>1149</v>
      </c>
      <c r="C84" s="255" t="s">
        <v>1958</v>
      </c>
      <c r="D84" s="249" t="s">
        <v>345</v>
      </c>
      <c r="E84" s="250">
        <v>12</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282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7">
        <v>71</v>
      </c>
      <c r="B85" s="248" t="s">
        <v>1151</v>
      </c>
      <c r="C85" s="255" t="s">
        <v>1170</v>
      </c>
      <c r="D85" s="249" t="s">
        <v>345</v>
      </c>
      <c r="E85" s="250">
        <v>52</v>
      </c>
      <c r="F85" s="251"/>
      <c r="G85" s="252">
        <f>ROUND(E85*F85,2)</f>
        <v>0</v>
      </c>
      <c r="H85" s="231"/>
      <c r="I85" s="230">
        <f>ROUND(E85*H85,2)</f>
        <v>0</v>
      </c>
      <c r="J85" s="231"/>
      <c r="K85" s="230">
        <f>ROUND(E85*J85,2)</f>
        <v>0</v>
      </c>
      <c r="L85" s="230">
        <v>21</v>
      </c>
      <c r="M85" s="230">
        <f>G85*(1+L85/100)</f>
        <v>0</v>
      </c>
      <c r="N85" s="229">
        <v>0</v>
      </c>
      <c r="O85" s="229">
        <f>ROUND(E85*N85,2)</f>
        <v>0</v>
      </c>
      <c r="P85" s="229">
        <v>0</v>
      </c>
      <c r="Q85" s="229">
        <f>ROUND(E85*P85,2)</f>
        <v>0</v>
      </c>
      <c r="R85" s="230"/>
      <c r="S85" s="230" t="s">
        <v>279</v>
      </c>
      <c r="T85" s="230" t="s">
        <v>280</v>
      </c>
      <c r="U85" s="230">
        <v>0</v>
      </c>
      <c r="V85" s="230">
        <f>ROUND(E85*U85,2)</f>
        <v>0</v>
      </c>
      <c r="W85" s="230"/>
      <c r="X85" s="230" t="s">
        <v>281</v>
      </c>
      <c r="Y85" s="210"/>
      <c r="Z85" s="210"/>
      <c r="AA85" s="210"/>
      <c r="AB85" s="210"/>
      <c r="AC85" s="210"/>
      <c r="AD85" s="210"/>
      <c r="AE85" s="210"/>
      <c r="AF85" s="210"/>
      <c r="AG85" s="210" t="s">
        <v>282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7">
        <v>72</v>
      </c>
      <c r="B86" s="248" t="s">
        <v>1153</v>
      </c>
      <c r="C86" s="255" t="s">
        <v>1172</v>
      </c>
      <c r="D86" s="249" t="s">
        <v>1107</v>
      </c>
      <c r="E86" s="250">
        <v>10</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280</v>
      </c>
      <c r="U86" s="230">
        <v>0</v>
      </c>
      <c r="V86" s="230">
        <f>ROUND(E86*U86,2)</f>
        <v>0</v>
      </c>
      <c r="W86" s="230"/>
      <c r="X86" s="230" t="s">
        <v>281</v>
      </c>
      <c r="Y86" s="210"/>
      <c r="Z86" s="210"/>
      <c r="AA86" s="210"/>
      <c r="AB86" s="210"/>
      <c r="AC86" s="210"/>
      <c r="AD86" s="210"/>
      <c r="AE86" s="210"/>
      <c r="AF86" s="210"/>
      <c r="AG86" s="210" t="s">
        <v>282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7">
        <v>73</v>
      </c>
      <c r="B87" s="248" t="s">
        <v>1155</v>
      </c>
      <c r="C87" s="255" t="s">
        <v>1174</v>
      </c>
      <c r="D87" s="249" t="s">
        <v>345</v>
      </c>
      <c r="E87" s="250">
        <v>107</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282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7">
        <v>74</v>
      </c>
      <c r="B88" s="248" t="s">
        <v>1157</v>
      </c>
      <c r="C88" s="255" t="s">
        <v>1176</v>
      </c>
      <c r="D88" s="249" t="s">
        <v>345</v>
      </c>
      <c r="E88" s="250">
        <v>16</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281</v>
      </c>
      <c r="Y88" s="210"/>
      <c r="Z88" s="210"/>
      <c r="AA88" s="210"/>
      <c r="AB88" s="210"/>
      <c r="AC88" s="210"/>
      <c r="AD88" s="210"/>
      <c r="AE88" s="210"/>
      <c r="AF88" s="210"/>
      <c r="AG88" s="210" t="s">
        <v>282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7">
        <v>75</v>
      </c>
      <c r="B89" s="248" t="s">
        <v>1159</v>
      </c>
      <c r="C89" s="255" t="s">
        <v>1180</v>
      </c>
      <c r="D89" s="249" t="s">
        <v>1104</v>
      </c>
      <c r="E89" s="250">
        <v>10</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281</v>
      </c>
      <c r="Y89" s="210"/>
      <c r="Z89" s="210"/>
      <c r="AA89" s="210"/>
      <c r="AB89" s="210"/>
      <c r="AC89" s="210"/>
      <c r="AD89" s="210"/>
      <c r="AE89" s="210"/>
      <c r="AF89" s="210"/>
      <c r="AG89" s="210" t="s">
        <v>282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7">
        <v>76</v>
      </c>
      <c r="B90" s="248" t="s">
        <v>1161</v>
      </c>
      <c r="C90" s="255" t="s">
        <v>1182</v>
      </c>
      <c r="D90" s="249" t="s">
        <v>1107</v>
      </c>
      <c r="E90" s="250">
        <v>52</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281</v>
      </c>
      <c r="Y90" s="210"/>
      <c r="Z90" s="210"/>
      <c r="AA90" s="210"/>
      <c r="AB90" s="210"/>
      <c r="AC90" s="210"/>
      <c r="AD90" s="210"/>
      <c r="AE90" s="210"/>
      <c r="AF90" s="210"/>
      <c r="AG90" s="210" t="s">
        <v>282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7">
        <v>77</v>
      </c>
      <c r="B91" s="248" t="s">
        <v>1163</v>
      </c>
      <c r="C91" s="255" t="s">
        <v>1184</v>
      </c>
      <c r="D91" s="249" t="s">
        <v>386</v>
      </c>
      <c r="E91" s="250">
        <v>1</v>
      </c>
      <c r="F91" s="251"/>
      <c r="G91" s="252">
        <f>ROUND(E91*F91,2)</f>
        <v>0</v>
      </c>
      <c r="H91" s="231"/>
      <c r="I91" s="230">
        <f>ROUND(E91*H91,2)</f>
        <v>0</v>
      </c>
      <c r="J91" s="231"/>
      <c r="K91" s="230">
        <f>ROUND(E91*J91,2)</f>
        <v>0</v>
      </c>
      <c r="L91" s="230">
        <v>21</v>
      </c>
      <c r="M91" s="230">
        <f>G91*(1+L91/100)</f>
        <v>0</v>
      </c>
      <c r="N91" s="229">
        <v>0</v>
      </c>
      <c r="O91" s="229">
        <f>ROUND(E91*N91,2)</f>
        <v>0</v>
      </c>
      <c r="P91" s="229">
        <v>0</v>
      </c>
      <c r="Q91" s="229">
        <f>ROUND(E91*P91,2)</f>
        <v>0</v>
      </c>
      <c r="R91" s="230"/>
      <c r="S91" s="230" t="s">
        <v>279</v>
      </c>
      <c r="T91" s="230" t="s">
        <v>280</v>
      </c>
      <c r="U91" s="230">
        <v>0</v>
      </c>
      <c r="V91" s="230">
        <f>ROUND(E91*U91,2)</f>
        <v>0</v>
      </c>
      <c r="W91" s="230"/>
      <c r="X91" s="230" t="s">
        <v>281</v>
      </c>
      <c r="Y91" s="210"/>
      <c r="Z91" s="210"/>
      <c r="AA91" s="210"/>
      <c r="AB91" s="210"/>
      <c r="AC91" s="210"/>
      <c r="AD91" s="210"/>
      <c r="AE91" s="210"/>
      <c r="AF91" s="210"/>
      <c r="AG91" s="210" t="s">
        <v>282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7">
        <v>78</v>
      </c>
      <c r="B92" s="248" t="s">
        <v>1185</v>
      </c>
      <c r="C92" s="255" t="s">
        <v>1186</v>
      </c>
      <c r="D92" s="249" t="s">
        <v>386</v>
      </c>
      <c r="E92" s="250">
        <v>165</v>
      </c>
      <c r="F92" s="251"/>
      <c r="G92" s="252">
        <f>ROUND(E92*F92,2)</f>
        <v>0</v>
      </c>
      <c r="H92" s="231"/>
      <c r="I92" s="230">
        <f>ROUND(E92*H92,2)</f>
        <v>0</v>
      </c>
      <c r="J92" s="231"/>
      <c r="K92" s="230">
        <f>ROUND(E92*J92,2)</f>
        <v>0</v>
      </c>
      <c r="L92" s="230">
        <v>21</v>
      </c>
      <c r="M92" s="230">
        <f>G92*(1+L92/100)</f>
        <v>0</v>
      </c>
      <c r="N92" s="229">
        <v>0</v>
      </c>
      <c r="O92" s="229">
        <f>ROUND(E92*N92,2)</f>
        <v>0</v>
      </c>
      <c r="P92" s="229">
        <v>0</v>
      </c>
      <c r="Q92" s="229">
        <f>ROUND(E92*P92,2)</f>
        <v>0</v>
      </c>
      <c r="R92" s="230"/>
      <c r="S92" s="230" t="s">
        <v>279</v>
      </c>
      <c r="T92" s="230" t="s">
        <v>280</v>
      </c>
      <c r="U92" s="230">
        <v>0</v>
      </c>
      <c r="V92" s="230">
        <f>ROUND(E92*U92,2)</f>
        <v>0</v>
      </c>
      <c r="W92" s="230"/>
      <c r="X92" s="230" t="s">
        <v>281</v>
      </c>
      <c r="Y92" s="210"/>
      <c r="Z92" s="210"/>
      <c r="AA92" s="210"/>
      <c r="AB92" s="210"/>
      <c r="AC92" s="210"/>
      <c r="AD92" s="210"/>
      <c r="AE92" s="210"/>
      <c r="AF92" s="210"/>
      <c r="AG92" s="210" t="s">
        <v>282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7">
        <v>79</v>
      </c>
      <c r="B93" s="248" t="s">
        <v>1187</v>
      </c>
      <c r="C93" s="255" t="s">
        <v>1188</v>
      </c>
      <c r="D93" s="249" t="s">
        <v>386</v>
      </c>
      <c r="E93" s="250">
        <v>10</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281</v>
      </c>
      <c r="Y93" s="210"/>
      <c r="Z93" s="210"/>
      <c r="AA93" s="210"/>
      <c r="AB93" s="210"/>
      <c r="AC93" s="210"/>
      <c r="AD93" s="210"/>
      <c r="AE93" s="210"/>
      <c r="AF93" s="210"/>
      <c r="AG93" s="210" t="s">
        <v>282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7">
        <v>80</v>
      </c>
      <c r="B94" s="248" t="s">
        <v>1189</v>
      </c>
      <c r="C94" s="255" t="s">
        <v>1190</v>
      </c>
      <c r="D94" s="249" t="s">
        <v>364</v>
      </c>
      <c r="E94" s="250">
        <v>10</v>
      </c>
      <c r="F94" s="251"/>
      <c r="G94" s="252">
        <f>ROUND(E94*F94,2)</f>
        <v>0</v>
      </c>
      <c r="H94" s="231"/>
      <c r="I94" s="230">
        <f>ROUND(E94*H94,2)</f>
        <v>0</v>
      </c>
      <c r="J94" s="231"/>
      <c r="K94" s="230">
        <f>ROUND(E94*J94,2)</f>
        <v>0</v>
      </c>
      <c r="L94" s="230">
        <v>21</v>
      </c>
      <c r="M94" s="230">
        <f>G94*(1+L94/100)</f>
        <v>0</v>
      </c>
      <c r="N94" s="229">
        <v>0</v>
      </c>
      <c r="O94" s="229">
        <f>ROUND(E94*N94,2)</f>
        <v>0</v>
      </c>
      <c r="P94" s="229">
        <v>0</v>
      </c>
      <c r="Q94" s="229">
        <f>ROUND(E94*P94,2)</f>
        <v>0</v>
      </c>
      <c r="R94" s="230"/>
      <c r="S94" s="230" t="s">
        <v>279</v>
      </c>
      <c r="T94" s="230" t="s">
        <v>280</v>
      </c>
      <c r="U94" s="230">
        <v>0</v>
      </c>
      <c r="V94" s="230">
        <f>ROUND(E94*U94,2)</f>
        <v>0</v>
      </c>
      <c r="W94" s="230"/>
      <c r="X94" s="230" t="s">
        <v>281</v>
      </c>
      <c r="Y94" s="210"/>
      <c r="Z94" s="210"/>
      <c r="AA94" s="210"/>
      <c r="AB94" s="210"/>
      <c r="AC94" s="210"/>
      <c r="AD94" s="210"/>
      <c r="AE94" s="210"/>
      <c r="AF94" s="210"/>
      <c r="AG94" s="210" t="s">
        <v>282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7">
        <v>81</v>
      </c>
      <c r="B95" s="248" t="s">
        <v>1171</v>
      </c>
      <c r="C95" s="255" t="s">
        <v>1192</v>
      </c>
      <c r="D95" s="249" t="s">
        <v>364</v>
      </c>
      <c r="E95" s="250">
        <v>4</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281</v>
      </c>
      <c r="Y95" s="210"/>
      <c r="Z95" s="210"/>
      <c r="AA95" s="210"/>
      <c r="AB95" s="210"/>
      <c r="AC95" s="210"/>
      <c r="AD95" s="210"/>
      <c r="AE95" s="210"/>
      <c r="AF95" s="210"/>
      <c r="AG95" s="210" t="s">
        <v>282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7">
        <v>82</v>
      </c>
      <c r="B96" s="248" t="s">
        <v>1173</v>
      </c>
      <c r="C96" s="255" t="s">
        <v>1194</v>
      </c>
      <c r="D96" s="249" t="s">
        <v>364</v>
      </c>
      <c r="E96" s="250">
        <v>1</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281</v>
      </c>
      <c r="Y96" s="210"/>
      <c r="Z96" s="210"/>
      <c r="AA96" s="210"/>
      <c r="AB96" s="210"/>
      <c r="AC96" s="210"/>
      <c r="AD96" s="210"/>
      <c r="AE96" s="210"/>
      <c r="AF96" s="210"/>
      <c r="AG96" s="210" t="s">
        <v>282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7">
        <v>83</v>
      </c>
      <c r="B97" s="248" t="s">
        <v>1175</v>
      </c>
      <c r="C97" s="255" t="s">
        <v>1927</v>
      </c>
      <c r="D97" s="249" t="s">
        <v>364</v>
      </c>
      <c r="E97" s="250">
        <v>1</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281</v>
      </c>
      <c r="Y97" s="210"/>
      <c r="Z97" s="210"/>
      <c r="AA97" s="210"/>
      <c r="AB97" s="210"/>
      <c r="AC97" s="210"/>
      <c r="AD97" s="210"/>
      <c r="AE97" s="210"/>
      <c r="AF97" s="210"/>
      <c r="AG97" s="210" t="s">
        <v>282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7">
        <v>84</v>
      </c>
      <c r="B98" s="248" t="s">
        <v>1177</v>
      </c>
      <c r="C98" s="255" t="s">
        <v>1198</v>
      </c>
      <c r="D98" s="249" t="s">
        <v>1199</v>
      </c>
      <c r="E98" s="250">
        <v>3</v>
      </c>
      <c r="F98" s="251"/>
      <c r="G98" s="252">
        <f>ROUND(E98*F98,2)</f>
        <v>0</v>
      </c>
      <c r="H98" s="231"/>
      <c r="I98" s="230">
        <f>ROUND(E98*H98,2)</f>
        <v>0</v>
      </c>
      <c r="J98" s="231"/>
      <c r="K98" s="230">
        <f>ROUND(E98*J98,2)</f>
        <v>0</v>
      </c>
      <c r="L98" s="230">
        <v>21</v>
      </c>
      <c r="M98" s="230">
        <f>G98*(1+L98/100)</f>
        <v>0</v>
      </c>
      <c r="N98" s="229">
        <v>0</v>
      </c>
      <c r="O98" s="229">
        <f>ROUND(E98*N98,2)</f>
        <v>0</v>
      </c>
      <c r="P98" s="229">
        <v>0</v>
      </c>
      <c r="Q98" s="229">
        <f>ROUND(E98*P98,2)</f>
        <v>0</v>
      </c>
      <c r="R98" s="230"/>
      <c r="S98" s="230" t="s">
        <v>279</v>
      </c>
      <c r="T98" s="230" t="s">
        <v>280</v>
      </c>
      <c r="U98" s="230">
        <v>0</v>
      </c>
      <c r="V98" s="230">
        <f>ROUND(E98*U98,2)</f>
        <v>0</v>
      </c>
      <c r="W98" s="230"/>
      <c r="X98" s="230" t="s">
        <v>281</v>
      </c>
      <c r="Y98" s="210"/>
      <c r="Z98" s="210"/>
      <c r="AA98" s="210"/>
      <c r="AB98" s="210"/>
      <c r="AC98" s="210"/>
      <c r="AD98" s="210"/>
      <c r="AE98" s="210"/>
      <c r="AF98" s="210"/>
      <c r="AG98" s="210" t="s">
        <v>282</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7">
        <v>85</v>
      </c>
      <c r="B99" s="248" t="s">
        <v>1179</v>
      </c>
      <c r="C99" s="255" t="s">
        <v>1201</v>
      </c>
      <c r="D99" s="249" t="s">
        <v>1199</v>
      </c>
      <c r="E99" s="250">
        <v>3</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0</v>
      </c>
      <c r="V99" s="230">
        <f>ROUND(E99*U99,2)</f>
        <v>0</v>
      </c>
      <c r="W99" s="230"/>
      <c r="X99" s="230" t="s">
        <v>281</v>
      </c>
      <c r="Y99" s="210"/>
      <c r="Z99" s="210"/>
      <c r="AA99" s="210"/>
      <c r="AB99" s="210"/>
      <c r="AC99" s="210"/>
      <c r="AD99" s="210"/>
      <c r="AE99" s="210"/>
      <c r="AF99" s="210"/>
      <c r="AG99" s="210" t="s">
        <v>282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86</v>
      </c>
      <c r="B100" s="248" t="s">
        <v>1181</v>
      </c>
      <c r="C100" s="255" t="s">
        <v>1203</v>
      </c>
      <c r="D100" s="249" t="s">
        <v>1199</v>
      </c>
      <c r="E100" s="250">
        <v>1</v>
      </c>
      <c r="F100" s="251"/>
      <c r="G100" s="252">
        <f>ROUND(E100*F100,2)</f>
        <v>0</v>
      </c>
      <c r="H100" s="231"/>
      <c r="I100" s="230">
        <f>ROUND(E100*H100,2)</f>
        <v>0</v>
      </c>
      <c r="J100" s="231"/>
      <c r="K100" s="230">
        <f>ROUND(E100*J100,2)</f>
        <v>0</v>
      </c>
      <c r="L100" s="230">
        <v>21</v>
      </c>
      <c r="M100" s="230">
        <f>G100*(1+L100/100)</f>
        <v>0</v>
      </c>
      <c r="N100" s="229">
        <v>0</v>
      </c>
      <c r="O100" s="229">
        <f>ROUND(E100*N100,2)</f>
        <v>0</v>
      </c>
      <c r="P100" s="229">
        <v>0</v>
      </c>
      <c r="Q100" s="229">
        <f>ROUND(E100*P100,2)</f>
        <v>0</v>
      </c>
      <c r="R100" s="230"/>
      <c r="S100" s="230" t="s">
        <v>279</v>
      </c>
      <c r="T100" s="230" t="s">
        <v>280</v>
      </c>
      <c r="U100" s="230">
        <v>0</v>
      </c>
      <c r="V100" s="230">
        <f>ROUND(E100*U100,2)</f>
        <v>0</v>
      </c>
      <c r="W100" s="230"/>
      <c r="X100" s="230" t="s">
        <v>281</v>
      </c>
      <c r="Y100" s="210"/>
      <c r="Z100" s="210"/>
      <c r="AA100" s="210"/>
      <c r="AB100" s="210"/>
      <c r="AC100" s="210"/>
      <c r="AD100" s="210"/>
      <c r="AE100" s="210"/>
      <c r="AF100" s="210"/>
      <c r="AG100" s="210" t="s">
        <v>282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47">
        <v>87</v>
      </c>
      <c r="B101" s="248" t="s">
        <v>1183</v>
      </c>
      <c r="C101" s="255" t="s">
        <v>1205</v>
      </c>
      <c r="D101" s="249" t="s">
        <v>1007</v>
      </c>
      <c r="E101" s="250">
        <v>1</v>
      </c>
      <c r="F101" s="251"/>
      <c r="G101" s="252">
        <f>ROUND(E101*F101,2)</f>
        <v>0</v>
      </c>
      <c r="H101" s="231"/>
      <c r="I101" s="230">
        <f>ROUND(E101*H101,2)</f>
        <v>0</v>
      </c>
      <c r="J101" s="231"/>
      <c r="K101" s="230">
        <f>ROUND(E101*J101,2)</f>
        <v>0</v>
      </c>
      <c r="L101" s="230">
        <v>21</v>
      </c>
      <c r="M101" s="230">
        <f>G101*(1+L101/100)</f>
        <v>0</v>
      </c>
      <c r="N101" s="229">
        <v>0</v>
      </c>
      <c r="O101" s="229">
        <f>ROUND(E101*N101,2)</f>
        <v>0</v>
      </c>
      <c r="P101" s="229">
        <v>0</v>
      </c>
      <c r="Q101" s="229">
        <f>ROUND(E101*P101,2)</f>
        <v>0</v>
      </c>
      <c r="R101" s="230"/>
      <c r="S101" s="230" t="s">
        <v>279</v>
      </c>
      <c r="T101" s="230" t="s">
        <v>280</v>
      </c>
      <c r="U101" s="230">
        <v>0</v>
      </c>
      <c r="V101" s="230">
        <f>ROUND(E101*U101,2)</f>
        <v>0</v>
      </c>
      <c r="W101" s="230"/>
      <c r="X101" s="230" t="s">
        <v>281</v>
      </c>
      <c r="Y101" s="210"/>
      <c r="Z101" s="210"/>
      <c r="AA101" s="210"/>
      <c r="AB101" s="210"/>
      <c r="AC101" s="210"/>
      <c r="AD101" s="210"/>
      <c r="AE101" s="210"/>
      <c r="AF101" s="210"/>
      <c r="AG101" s="210" t="s">
        <v>282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x14ac:dyDescent="0.2">
      <c r="A102" s="234" t="s">
        <v>274</v>
      </c>
      <c r="B102" s="235" t="s">
        <v>173</v>
      </c>
      <c r="C102" s="254" t="s">
        <v>174</v>
      </c>
      <c r="D102" s="236"/>
      <c r="E102" s="237"/>
      <c r="F102" s="238"/>
      <c r="G102" s="239">
        <f>SUMIF(AG103:AG105,"&lt;&gt;NOR",G103:G105)</f>
        <v>0</v>
      </c>
      <c r="H102" s="233"/>
      <c r="I102" s="233">
        <f>SUM(I103:I105)</f>
        <v>0</v>
      </c>
      <c r="J102" s="233"/>
      <c r="K102" s="233">
        <f>SUM(K103:K105)</f>
        <v>0</v>
      </c>
      <c r="L102" s="233"/>
      <c r="M102" s="233">
        <f>SUM(M103:M105)</f>
        <v>0</v>
      </c>
      <c r="N102" s="232"/>
      <c r="O102" s="232">
        <f>SUM(O103:O105)</f>
        <v>0</v>
      </c>
      <c r="P102" s="232"/>
      <c r="Q102" s="232">
        <f>SUM(Q103:Q105)</f>
        <v>0</v>
      </c>
      <c r="R102" s="233"/>
      <c r="S102" s="233"/>
      <c r="T102" s="233"/>
      <c r="U102" s="233"/>
      <c r="V102" s="233">
        <f>SUM(V103:V105)</f>
        <v>0</v>
      </c>
      <c r="W102" s="233"/>
      <c r="X102" s="233"/>
      <c r="AG102" t="s">
        <v>275</v>
      </c>
    </row>
    <row r="103" spans="1:60" outlineLevel="1" x14ac:dyDescent="0.2">
      <c r="A103" s="247">
        <v>88</v>
      </c>
      <c r="B103" s="248" t="s">
        <v>1206</v>
      </c>
      <c r="C103" s="255" t="s">
        <v>1207</v>
      </c>
      <c r="D103" s="249" t="s">
        <v>1208</v>
      </c>
      <c r="E103" s="250">
        <v>73</v>
      </c>
      <c r="F103" s="251"/>
      <c r="G103" s="252">
        <f>ROUND(E103*F103,2)</f>
        <v>0</v>
      </c>
      <c r="H103" s="231"/>
      <c r="I103" s="230">
        <f>ROUND(E103*H103,2)</f>
        <v>0</v>
      </c>
      <c r="J103" s="231"/>
      <c r="K103" s="230">
        <f>ROUND(E103*J103,2)</f>
        <v>0</v>
      </c>
      <c r="L103" s="230">
        <v>21</v>
      </c>
      <c r="M103" s="230">
        <f>G103*(1+L103/100)</f>
        <v>0</v>
      </c>
      <c r="N103" s="229">
        <v>0</v>
      </c>
      <c r="O103" s="229">
        <f>ROUND(E103*N103,2)</f>
        <v>0</v>
      </c>
      <c r="P103" s="229">
        <v>0</v>
      </c>
      <c r="Q103" s="229">
        <f>ROUND(E103*P103,2)</f>
        <v>0</v>
      </c>
      <c r="R103" s="230"/>
      <c r="S103" s="230" t="s">
        <v>279</v>
      </c>
      <c r="T103" s="230" t="s">
        <v>280</v>
      </c>
      <c r="U103" s="230">
        <v>0</v>
      </c>
      <c r="V103" s="230">
        <f>ROUND(E103*U103,2)</f>
        <v>0</v>
      </c>
      <c r="W103" s="230"/>
      <c r="X103" s="230" t="s">
        <v>387</v>
      </c>
      <c r="Y103" s="210"/>
      <c r="Z103" s="210"/>
      <c r="AA103" s="210"/>
      <c r="AB103" s="210"/>
      <c r="AC103" s="210"/>
      <c r="AD103" s="210"/>
      <c r="AE103" s="210"/>
      <c r="AF103" s="210"/>
      <c r="AG103" s="210" t="s">
        <v>388</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2.5" outlineLevel="1" x14ac:dyDescent="0.2">
      <c r="A104" s="247">
        <v>89</v>
      </c>
      <c r="B104" s="248" t="s">
        <v>1209</v>
      </c>
      <c r="C104" s="255" t="s">
        <v>1210</v>
      </c>
      <c r="D104" s="249" t="s">
        <v>872</v>
      </c>
      <c r="E104" s="250">
        <v>3</v>
      </c>
      <c r="F104" s="251"/>
      <c r="G104" s="252">
        <f>ROUND(E104*F104,2)</f>
        <v>0</v>
      </c>
      <c r="H104" s="231"/>
      <c r="I104" s="230">
        <f>ROUND(E104*H104,2)</f>
        <v>0</v>
      </c>
      <c r="J104" s="231"/>
      <c r="K104" s="230">
        <f>ROUND(E104*J104,2)</f>
        <v>0</v>
      </c>
      <c r="L104" s="230">
        <v>21</v>
      </c>
      <c r="M104" s="230">
        <f>G104*(1+L104/100)</f>
        <v>0</v>
      </c>
      <c r="N104" s="229">
        <v>0</v>
      </c>
      <c r="O104" s="229">
        <f>ROUND(E104*N104,2)</f>
        <v>0</v>
      </c>
      <c r="P104" s="229">
        <v>0</v>
      </c>
      <c r="Q104" s="229">
        <f>ROUND(E104*P104,2)</f>
        <v>0</v>
      </c>
      <c r="R104" s="230"/>
      <c r="S104" s="230" t="s">
        <v>279</v>
      </c>
      <c r="T104" s="230" t="s">
        <v>280</v>
      </c>
      <c r="U104" s="230">
        <v>0</v>
      </c>
      <c r="V104" s="230">
        <f>ROUND(E104*U104,2)</f>
        <v>0</v>
      </c>
      <c r="W104" s="230"/>
      <c r="X104" s="230" t="s">
        <v>281</v>
      </c>
      <c r="Y104" s="210"/>
      <c r="Z104" s="210"/>
      <c r="AA104" s="210"/>
      <c r="AB104" s="210"/>
      <c r="AC104" s="210"/>
      <c r="AD104" s="210"/>
      <c r="AE104" s="210"/>
      <c r="AF104" s="210"/>
      <c r="AG104" s="210" t="s">
        <v>282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7">
        <v>90</v>
      </c>
      <c r="B105" s="248" t="s">
        <v>1211</v>
      </c>
      <c r="C105" s="255" t="s">
        <v>1212</v>
      </c>
      <c r="D105" s="249" t="s">
        <v>872</v>
      </c>
      <c r="E105" s="250">
        <v>1</v>
      </c>
      <c r="F105" s="251"/>
      <c r="G105" s="252">
        <f>ROUND(E105*F105,2)</f>
        <v>0</v>
      </c>
      <c r="H105" s="231"/>
      <c r="I105" s="230">
        <f>ROUND(E105*H105,2)</f>
        <v>0</v>
      </c>
      <c r="J105" s="231"/>
      <c r="K105" s="230">
        <f>ROUND(E105*J105,2)</f>
        <v>0</v>
      </c>
      <c r="L105" s="230">
        <v>21</v>
      </c>
      <c r="M105" s="230">
        <f>G105*(1+L105/100)</f>
        <v>0</v>
      </c>
      <c r="N105" s="229">
        <v>0</v>
      </c>
      <c r="O105" s="229">
        <f>ROUND(E105*N105,2)</f>
        <v>0</v>
      </c>
      <c r="P105" s="229">
        <v>0</v>
      </c>
      <c r="Q105" s="229">
        <f>ROUND(E105*P105,2)</f>
        <v>0</v>
      </c>
      <c r="R105" s="230"/>
      <c r="S105" s="230" t="s">
        <v>279</v>
      </c>
      <c r="T105" s="230" t="s">
        <v>280</v>
      </c>
      <c r="U105" s="230">
        <v>0</v>
      </c>
      <c r="V105" s="230">
        <f>ROUND(E105*U105,2)</f>
        <v>0</v>
      </c>
      <c r="W105" s="230"/>
      <c r="X105" s="230" t="s">
        <v>281</v>
      </c>
      <c r="Y105" s="210"/>
      <c r="Z105" s="210"/>
      <c r="AA105" s="210"/>
      <c r="AB105" s="210"/>
      <c r="AC105" s="210"/>
      <c r="AD105" s="210"/>
      <c r="AE105" s="210"/>
      <c r="AF105" s="210"/>
      <c r="AG105" s="210" t="s">
        <v>282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x14ac:dyDescent="0.2">
      <c r="A106" s="234" t="s">
        <v>274</v>
      </c>
      <c r="B106" s="235" t="s">
        <v>175</v>
      </c>
      <c r="C106" s="254" t="s">
        <v>176</v>
      </c>
      <c r="D106" s="236"/>
      <c r="E106" s="237"/>
      <c r="F106" s="238"/>
      <c r="G106" s="239">
        <f>SUMIF(AG107:AG107,"&lt;&gt;NOR",G107:G107)</f>
        <v>0</v>
      </c>
      <c r="H106" s="233"/>
      <c r="I106" s="233">
        <f>SUM(I107:I107)</f>
        <v>0</v>
      </c>
      <c r="J106" s="233"/>
      <c r="K106" s="233">
        <f>SUM(K107:K107)</f>
        <v>0</v>
      </c>
      <c r="L106" s="233"/>
      <c r="M106" s="233">
        <f>SUM(M107:M107)</f>
        <v>0</v>
      </c>
      <c r="N106" s="232"/>
      <c r="O106" s="232">
        <f>SUM(O107:O107)</f>
        <v>0</v>
      </c>
      <c r="P106" s="232"/>
      <c r="Q106" s="232">
        <f>SUM(Q107:Q107)</f>
        <v>0</v>
      </c>
      <c r="R106" s="233"/>
      <c r="S106" s="233"/>
      <c r="T106" s="233"/>
      <c r="U106" s="233"/>
      <c r="V106" s="233">
        <f>SUM(V107:V107)</f>
        <v>0</v>
      </c>
      <c r="W106" s="233"/>
      <c r="X106" s="233"/>
      <c r="AG106" t="s">
        <v>275</v>
      </c>
    </row>
    <row r="107" spans="1:60" outlineLevel="1" x14ac:dyDescent="0.2">
      <c r="A107" s="247">
        <v>91</v>
      </c>
      <c r="B107" s="248" t="s">
        <v>1213</v>
      </c>
      <c r="C107" s="255" t="s">
        <v>1214</v>
      </c>
      <c r="D107" s="249" t="s">
        <v>1208</v>
      </c>
      <c r="E107" s="250">
        <v>73</v>
      </c>
      <c r="F107" s="251"/>
      <c r="G107" s="252">
        <f>ROUND(E107*F107,2)</f>
        <v>0</v>
      </c>
      <c r="H107" s="231"/>
      <c r="I107" s="230">
        <f>ROUND(E107*H107,2)</f>
        <v>0</v>
      </c>
      <c r="J107" s="231"/>
      <c r="K107" s="230">
        <f>ROUND(E107*J107,2)</f>
        <v>0</v>
      </c>
      <c r="L107" s="230">
        <v>21</v>
      </c>
      <c r="M107" s="230">
        <f>G107*(1+L107/100)</f>
        <v>0</v>
      </c>
      <c r="N107" s="229">
        <v>0</v>
      </c>
      <c r="O107" s="229">
        <f>ROUND(E107*N107,2)</f>
        <v>0</v>
      </c>
      <c r="P107" s="229">
        <v>0</v>
      </c>
      <c r="Q107" s="229">
        <f>ROUND(E107*P107,2)</f>
        <v>0</v>
      </c>
      <c r="R107" s="230"/>
      <c r="S107" s="230" t="s">
        <v>279</v>
      </c>
      <c r="T107" s="230" t="s">
        <v>280</v>
      </c>
      <c r="U107" s="230">
        <v>0</v>
      </c>
      <c r="V107" s="230">
        <f>ROUND(E107*U107,2)</f>
        <v>0</v>
      </c>
      <c r="W107" s="230"/>
      <c r="X107" s="230" t="s">
        <v>281</v>
      </c>
      <c r="Y107" s="210"/>
      <c r="Z107" s="210"/>
      <c r="AA107" s="210"/>
      <c r="AB107" s="210"/>
      <c r="AC107" s="210"/>
      <c r="AD107" s="210"/>
      <c r="AE107" s="210"/>
      <c r="AF107" s="210"/>
      <c r="AG107" s="210" t="s">
        <v>282</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x14ac:dyDescent="0.2">
      <c r="A108" s="234" t="s">
        <v>274</v>
      </c>
      <c r="B108" s="235" t="s">
        <v>177</v>
      </c>
      <c r="C108" s="254" t="s">
        <v>178</v>
      </c>
      <c r="D108" s="236"/>
      <c r="E108" s="237"/>
      <c r="F108" s="238"/>
      <c r="G108" s="239">
        <f>SUMIF(AG109:AG114,"&lt;&gt;NOR",G109:G114)</f>
        <v>0</v>
      </c>
      <c r="H108" s="233"/>
      <c r="I108" s="233">
        <f>SUM(I109:I114)</f>
        <v>0</v>
      </c>
      <c r="J108" s="233"/>
      <c r="K108" s="233">
        <f>SUM(K109:K114)</f>
        <v>0</v>
      </c>
      <c r="L108" s="233"/>
      <c r="M108" s="233">
        <f>SUM(M109:M114)</f>
        <v>0</v>
      </c>
      <c r="N108" s="232"/>
      <c r="O108" s="232">
        <f>SUM(O109:O114)</f>
        <v>0</v>
      </c>
      <c r="P108" s="232"/>
      <c r="Q108" s="232">
        <f>SUM(Q109:Q114)</f>
        <v>0</v>
      </c>
      <c r="R108" s="233"/>
      <c r="S108" s="233"/>
      <c r="T108" s="233"/>
      <c r="U108" s="233"/>
      <c r="V108" s="233">
        <f>SUM(V109:V114)</f>
        <v>0</v>
      </c>
      <c r="W108" s="233"/>
      <c r="X108" s="233"/>
      <c r="AG108" t="s">
        <v>275</v>
      </c>
    </row>
    <row r="109" spans="1:60" outlineLevel="1" x14ac:dyDescent="0.2">
      <c r="A109" s="247">
        <v>92</v>
      </c>
      <c r="B109" s="248" t="s">
        <v>1217</v>
      </c>
      <c r="C109" s="255" t="s">
        <v>1218</v>
      </c>
      <c r="D109" s="249" t="s">
        <v>1208</v>
      </c>
      <c r="E109" s="250">
        <v>77</v>
      </c>
      <c r="F109" s="251"/>
      <c r="G109" s="252">
        <f>ROUND(E109*F109,2)</f>
        <v>0</v>
      </c>
      <c r="H109" s="231"/>
      <c r="I109" s="230">
        <f>ROUND(E109*H109,2)</f>
        <v>0</v>
      </c>
      <c r="J109" s="231"/>
      <c r="K109" s="230">
        <f>ROUND(E109*J109,2)</f>
        <v>0</v>
      </c>
      <c r="L109" s="230">
        <v>21</v>
      </c>
      <c r="M109" s="230">
        <f>G109*(1+L109/100)</f>
        <v>0</v>
      </c>
      <c r="N109" s="229">
        <v>0</v>
      </c>
      <c r="O109" s="229">
        <f>ROUND(E109*N109,2)</f>
        <v>0</v>
      </c>
      <c r="P109" s="229">
        <v>0</v>
      </c>
      <c r="Q109" s="229">
        <f>ROUND(E109*P109,2)</f>
        <v>0</v>
      </c>
      <c r="R109" s="230"/>
      <c r="S109" s="230" t="s">
        <v>279</v>
      </c>
      <c r="T109" s="230" t="s">
        <v>280</v>
      </c>
      <c r="U109" s="230">
        <v>0</v>
      </c>
      <c r="V109" s="230">
        <f>ROUND(E109*U109,2)</f>
        <v>0</v>
      </c>
      <c r="W109" s="230"/>
      <c r="X109" s="230" t="s">
        <v>281</v>
      </c>
      <c r="Y109" s="210"/>
      <c r="Z109" s="210"/>
      <c r="AA109" s="210"/>
      <c r="AB109" s="210"/>
      <c r="AC109" s="210"/>
      <c r="AD109" s="210"/>
      <c r="AE109" s="210"/>
      <c r="AF109" s="210"/>
      <c r="AG109" s="210" t="s">
        <v>282</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22.5" outlineLevel="1" x14ac:dyDescent="0.2">
      <c r="A110" s="247">
        <v>93</v>
      </c>
      <c r="B110" s="248" t="s">
        <v>1219</v>
      </c>
      <c r="C110" s="255" t="s">
        <v>1220</v>
      </c>
      <c r="D110" s="249" t="s">
        <v>872</v>
      </c>
      <c r="E110" s="250">
        <v>3</v>
      </c>
      <c r="F110" s="251"/>
      <c r="G110" s="252">
        <f>ROUND(E110*F110,2)</f>
        <v>0</v>
      </c>
      <c r="H110" s="231"/>
      <c r="I110" s="230">
        <f>ROUND(E110*H110,2)</f>
        <v>0</v>
      </c>
      <c r="J110" s="231"/>
      <c r="K110" s="230">
        <f>ROUND(E110*J110,2)</f>
        <v>0</v>
      </c>
      <c r="L110" s="230">
        <v>21</v>
      </c>
      <c r="M110" s="230">
        <f>G110*(1+L110/100)</f>
        <v>0</v>
      </c>
      <c r="N110" s="229">
        <v>0</v>
      </c>
      <c r="O110" s="229">
        <f>ROUND(E110*N110,2)</f>
        <v>0</v>
      </c>
      <c r="P110" s="229">
        <v>0</v>
      </c>
      <c r="Q110" s="229">
        <f>ROUND(E110*P110,2)</f>
        <v>0</v>
      </c>
      <c r="R110" s="230"/>
      <c r="S110" s="230" t="s">
        <v>279</v>
      </c>
      <c r="T110" s="230" t="s">
        <v>280</v>
      </c>
      <c r="U110" s="230">
        <v>0</v>
      </c>
      <c r="V110" s="230">
        <f>ROUND(E110*U110,2)</f>
        <v>0</v>
      </c>
      <c r="W110" s="230"/>
      <c r="X110" s="230" t="s">
        <v>281</v>
      </c>
      <c r="Y110" s="210"/>
      <c r="Z110" s="210"/>
      <c r="AA110" s="210"/>
      <c r="AB110" s="210"/>
      <c r="AC110" s="210"/>
      <c r="AD110" s="210"/>
      <c r="AE110" s="210"/>
      <c r="AF110" s="210"/>
      <c r="AG110" s="210" t="s">
        <v>282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7">
        <v>94</v>
      </c>
      <c r="B111" s="248" t="s">
        <v>1221</v>
      </c>
      <c r="C111" s="255" t="s">
        <v>1222</v>
      </c>
      <c r="D111" s="249" t="s">
        <v>872</v>
      </c>
      <c r="E111" s="250">
        <v>3</v>
      </c>
      <c r="F111" s="251"/>
      <c r="G111" s="252">
        <f>ROUND(E111*F111,2)</f>
        <v>0</v>
      </c>
      <c r="H111" s="231"/>
      <c r="I111" s="230">
        <f>ROUND(E111*H111,2)</f>
        <v>0</v>
      </c>
      <c r="J111" s="231"/>
      <c r="K111" s="230">
        <f>ROUND(E111*J111,2)</f>
        <v>0</v>
      </c>
      <c r="L111" s="230">
        <v>21</v>
      </c>
      <c r="M111" s="230">
        <f>G111*(1+L111/100)</f>
        <v>0</v>
      </c>
      <c r="N111" s="229">
        <v>0</v>
      </c>
      <c r="O111" s="229">
        <f>ROUND(E111*N111,2)</f>
        <v>0</v>
      </c>
      <c r="P111" s="229">
        <v>0</v>
      </c>
      <c r="Q111" s="229">
        <f>ROUND(E111*P111,2)</f>
        <v>0</v>
      </c>
      <c r="R111" s="230"/>
      <c r="S111" s="230" t="s">
        <v>279</v>
      </c>
      <c r="T111" s="230" t="s">
        <v>280</v>
      </c>
      <c r="U111" s="230">
        <v>0</v>
      </c>
      <c r="V111" s="230">
        <f>ROUND(E111*U111,2)</f>
        <v>0</v>
      </c>
      <c r="W111" s="230"/>
      <c r="X111" s="230" t="s">
        <v>281</v>
      </c>
      <c r="Y111" s="210"/>
      <c r="Z111" s="210"/>
      <c r="AA111" s="210"/>
      <c r="AB111" s="210"/>
      <c r="AC111" s="210"/>
      <c r="AD111" s="210"/>
      <c r="AE111" s="210"/>
      <c r="AF111" s="210"/>
      <c r="AG111" s="210" t="s">
        <v>282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7">
        <v>95</v>
      </c>
      <c r="B112" s="248" t="s">
        <v>1223</v>
      </c>
      <c r="C112" s="255" t="s">
        <v>1224</v>
      </c>
      <c r="D112" s="249" t="s">
        <v>872</v>
      </c>
      <c r="E112" s="250">
        <v>3</v>
      </c>
      <c r="F112" s="251"/>
      <c r="G112" s="252">
        <f>ROUND(E112*F112,2)</f>
        <v>0</v>
      </c>
      <c r="H112" s="231"/>
      <c r="I112" s="230">
        <f>ROUND(E112*H112,2)</f>
        <v>0</v>
      </c>
      <c r="J112" s="231"/>
      <c r="K112" s="230">
        <f>ROUND(E112*J112,2)</f>
        <v>0</v>
      </c>
      <c r="L112" s="230">
        <v>21</v>
      </c>
      <c r="M112" s="230">
        <f>G112*(1+L112/100)</f>
        <v>0</v>
      </c>
      <c r="N112" s="229">
        <v>0</v>
      </c>
      <c r="O112" s="229">
        <f>ROUND(E112*N112,2)</f>
        <v>0</v>
      </c>
      <c r="P112" s="229">
        <v>0</v>
      </c>
      <c r="Q112" s="229">
        <f>ROUND(E112*P112,2)</f>
        <v>0</v>
      </c>
      <c r="R112" s="230"/>
      <c r="S112" s="230" t="s">
        <v>279</v>
      </c>
      <c r="T112" s="230" t="s">
        <v>280</v>
      </c>
      <c r="U112" s="230">
        <v>0</v>
      </c>
      <c r="V112" s="230">
        <f>ROUND(E112*U112,2)</f>
        <v>0</v>
      </c>
      <c r="W112" s="230"/>
      <c r="X112" s="230" t="s">
        <v>281</v>
      </c>
      <c r="Y112" s="210"/>
      <c r="Z112" s="210"/>
      <c r="AA112" s="210"/>
      <c r="AB112" s="210"/>
      <c r="AC112" s="210"/>
      <c r="AD112" s="210"/>
      <c r="AE112" s="210"/>
      <c r="AF112" s="210"/>
      <c r="AG112" s="210" t="s">
        <v>282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47">
        <v>96</v>
      </c>
      <c r="B113" s="248" t="s">
        <v>1225</v>
      </c>
      <c r="C113" s="255" t="s">
        <v>1226</v>
      </c>
      <c r="D113" s="249" t="s">
        <v>872</v>
      </c>
      <c r="E113" s="250">
        <v>2</v>
      </c>
      <c r="F113" s="251"/>
      <c r="G113" s="252">
        <f>ROUND(E113*F113,2)</f>
        <v>0</v>
      </c>
      <c r="H113" s="231"/>
      <c r="I113" s="230">
        <f>ROUND(E113*H113,2)</f>
        <v>0</v>
      </c>
      <c r="J113" s="231"/>
      <c r="K113" s="230">
        <f>ROUND(E113*J113,2)</f>
        <v>0</v>
      </c>
      <c r="L113" s="230">
        <v>21</v>
      </c>
      <c r="M113" s="230">
        <f>G113*(1+L113/100)</f>
        <v>0</v>
      </c>
      <c r="N113" s="229">
        <v>0</v>
      </c>
      <c r="O113" s="229">
        <f>ROUND(E113*N113,2)</f>
        <v>0</v>
      </c>
      <c r="P113" s="229">
        <v>0</v>
      </c>
      <c r="Q113" s="229">
        <f>ROUND(E113*P113,2)</f>
        <v>0</v>
      </c>
      <c r="R113" s="230"/>
      <c r="S113" s="230" t="s">
        <v>279</v>
      </c>
      <c r="T113" s="230" t="s">
        <v>280</v>
      </c>
      <c r="U113" s="230">
        <v>0</v>
      </c>
      <c r="V113" s="230">
        <f>ROUND(E113*U113,2)</f>
        <v>0</v>
      </c>
      <c r="W113" s="230"/>
      <c r="X113" s="230" t="s">
        <v>281</v>
      </c>
      <c r="Y113" s="210"/>
      <c r="Z113" s="210"/>
      <c r="AA113" s="210"/>
      <c r="AB113" s="210"/>
      <c r="AC113" s="210"/>
      <c r="AD113" s="210"/>
      <c r="AE113" s="210"/>
      <c r="AF113" s="210"/>
      <c r="AG113" s="210" t="s">
        <v>282</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7">
        <v>97</v>
      </c>
      <c r="B114" s="248" t="s">
        <v>1204</v>
      </c>
      <c r="C114" s="255" t="s">
        <v>1228</v>
      </c>
      <c r="D114" s="249" t="s">
        <v>872</v>
      </c>
      <c r="E114" s="250">
        <v>2</v>
      </c>
      <c r="F114" s="251"/>
      <c r="G114" s="252">
        <f>ROUND(E114*F114,2)</f>
        <v>0</v>
      </c>
      <c r="H114" s="231"/>
      <c r="I114" s="230">
        <f>ROUND(E114*H114,2)</f>
        <v>0</v>
      </c>
      <c r="J114" s="231"/>
      <c r="K114" s="230">
        <f>ROUND(E114*J114,2)</f>
        <v>0</v>
      </c>
      <c r="L114" s="230">
        <v>21</v>
      </c>
      <c r="M114" s="230">
        <f>G114*(1+L114/100)</f>
        <v>0</v>
      </c>
      <c r="N114" s="229">
        <v>0</v>
      </c>
      <c r="O114" s="229">
        <f>ROUND(E114*N114,2)</f>
        <v>0</v>
      </c>
      <c r="P114" s="229">
        <v>0</v>
      </c>
      <c r="Q114" s="229">
        <f>ROUND(E114*P114,2)</f>
        <v>0</v>
      </c>
      <c r="R114" s="230"/>
      <c r="S114" s="230" t="s">
        <v>279</v>
      </c>
      <c r="T114" s="230" t="s">
        <v>280</v>
      </c>
      <c r="U114" s="230">
        <v>0</v>
      </c>
      <c r="V114" s="230">
        <f>ROUND(E114*U114,2)</f>
        <v>0</v>
      </c>
      <c r="W114" s="230"/>
      <c r="X114" s="230" t="s">
        <v>1229</v>
      </c>
      <c r="Y114" s="210"/>
      <c r="Z114" s="210"/>
      <c r="AA114" s="210"/>
      <c r="AB114" s="210"/>
      <c r="AC114" s="210"/>
      <c r="AD114" s="210"/>
      <c r="AE114" s="210"/>
      <c r="AF114" s="210"/>
      <c r="AG114" s="210" t="s">
        <v>1230</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x14ac:dyDescent="0.2">
      <c r="A115" s="234" t="s">
        <v>274</v>
      </c>
      <c r="B115" s="235" t="s">
        <v>169</v>
      </c>
      <c r="C115" s="254" t="s">
        <v>170</v>
      </c>
      <c r="D115" s="236"/>
      <c r="E115" s="237"/>
      <c r="F115" s="238"/>
      <c r="G115" s="239">
        <f>SUMIF(AG116:AG117,"&lt;&gt;NOR",G116:G117)</f>
        <v>0</v>
      </c>
      <c r="H115" s="233"/>
      <c r="I115" s="233">
        <f>SUM(I116:I117)</f>
        <v>0</v>
      </c>
      <c r="J115" s="233"/>
      <c r="K115" s="233">
        <f>SUM(K116:K117)</f>
        <v>0</v>
      </c>
      <c r="L115" s="233"/>
      <c r="M115" s="233">
        <f>SUM(M116:M117)</f>
        <v>0</v>
      </c>
      <c r="N115" s="232"/>
      <c r="O115" s="232">
        <f>SUM(O116:O117)</f>
        <v>0</v>
      </c>
      <c r="P115" s="232"/>
      <c r="Q115" s="232">
        <f>SUM(Q116:Q117)</f>
        <v>0</v>
      </c>
      <c r="R115" s="233"/>
      <c r="S115" s="233"/>
      <c r="T115" s="233"/>
      <c r="U115" s="233"/>
      <c r="V115" s="233">
        <f>SUM(V116:V117)</f>
        <v>0</v>
      </c>
      <c r="W115" s="233"/>
      <c r="X115" s="233"/>
      <c r="AG115" t="s">
        <v>275</v>
      </c>
    </row>
    <row r="116" spans="1:60" outlineLevel="1" x14ac:dyDescent="0.2">
      <c r="A116" s="247">
        <v>98</v>
      </c>
      <c r="B116" s="248" t="s">
        <v>1231</v>
      </c>
      <c r="C116" s="255" t="s">
        <v>1232</v>
      </c>
      <c r="D116" s="249" t="s">
        <v>1233</v>
      </c>
      <c r="E116" s="250">
        <v>356</v>
      </c>
      <c r="F116" s="251"/>
      <c r="G116" s="252">
        <f>ROUND(E116*F116,2)</f>
        <v>0</v>
      </c>
      <c r="H116" s="231"/>
      <c r="I116" s="230">
        <f>ROUND(E116*H116,2)</f>
        <v>0</v>
      </c>
      <c r="J116" s="231"/>
      <c r="K116" s="230">
        <f>ROUND(E116*J116,2)</f>
        <v>0</v>
      </c>
      <c r="L116" s="230">
        <v>21</v>
      </c>
      <c r="M116" s="230">
        <f>G116*(1+L116/100)</f>
        <v>0</v>
      </c>
      <c r="N116" s="229">
        <v>0</v>
      </c>
      <c r="O116" s="229">
        <f>ROUND(E116*N116,2)</f>
        <v>0</v>
      </c>
      <c r="P116" s="229">
        <v>0</v>
      </c>
      <c r="Q116" s="229">
        <f>ROUND(E116*P116,2)</f>
        <v>0</v>
      </c>
      <c r="R116" s="230"/>
      <c r="S116" s="230" t="s">
        <v>279</v>
      </c>
      <c r="T116" s="230" t="s">
        <v>280</v>
      </c>
      <c r="U116" s="230">
        <v>0</v>
      </c>
      <c r="V116" s="230">
        <f>ROUND(E116*U116,2)</f>
        <v>0</v>
      </c>
      <c r="W116" s="230"/>
      <c r="X116" s="230" t="s">
        <v>387</v>
      </c>
      <c r="Y116" s="210"/>
      <c r="Z116" s="210"/>
      <c r="AA116" s="210"/>
      <c r="AB116" s="210"/>
      <c r="AC116" s="210"/>
      <c r="AD116" s="210"/>
      <c r="AE116" s="210"/>
      <c r="AF116" s="210"/>
      <c r="AG116" s="210" t="s">
        <v>388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47">
        <v>99</v>
      </c>
      <c r="B117" s="248" t="s">
        <v>1234</v>
      </c>
      <c r="C117" s="255" t="s">
        <v>1235</v>
      </c>
      <c r="D117" s="249" t="s">
        <v>1233</v>
      </c>
      <c r="E117" s="250">
        <v>180</v>
      </c>
      <c r="F117" s="251"/>
      <c r="G117" s="252">
        <f>ROUND(E117*F117,2)</f>
        <v>0</v>
      </c>
      <c r="H117" s="231"/>
      <c r="I117" s="230">
        <f>ROUND(E117*H117,2)</f>
        <v>0</v>
      </c>
      <c r="J117" s="231"/>
      <c r="K117" s="230">
        <f>ROUND(E117*J117,2)</f>
        <v>0</v>
      </c>
      <c r="L117" s="230">
        <v>21</v>
      </c>
      <c r="M117" s="230">
        <f>G117*(1+L117/100)</f>
        <v>0</v>
      </c>
      <c r="N117" s="229">
        <v>0</v>
      </c>
      <c r="O117" s="229">
        <f>ROUND(E117*N117,2)</f>
        <v>0</v>
      </c>
      <c r="P117" s="229">
        <v>0</v>
      </c>
      <c r="Q117" s="229">
        <f>ROUND(E117*P117,2)</f>
        <v>0</v>
      </c>
      <c r="R117" s="230"/>
      <c r="S117" s="230" t="s">
        <v>279</v>
      </c>
      <c r="T117" s="230" t="s">
        <v>280</v>
      </c>
      <c r="U117" s="230">
        <v>0</v>
      </c>
      <c r="V117" s="230">
        <f>ROUND(E117*U117,2)</f>
        <v>0</v>
      </c>
      <c r="W117" s="230"/>
      <c r="X117" s="230" t="s">
        <v>281</v>
      </c>
      <c r="Y117" s="210"/>
      <c r="Z117" s="210"/>
      <c r="AA117" s="210"/>
      <c r="AB117" s="210"/>
      <c r="AC117" s="210"/>
      <c r="AD117" s="210"/>
      <c r="AE117" s="210"/>
      <c r="AF117" s="210"/>
      <c r="AG117" s="210" t="s">
        <v>282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x14ac:dyDescent="0.2">
      <c r="A118" s="234" t="s">
        <v>274</v>
      </c>
      <c r="B118" s="235" t="s">
        <v>179</v>
      </c>
      <c r="C118" s="254" t="s">
        <v>180</v>
      </c>
      <c r="D118" s="236"/>
      <c r="E118" s="237"/>
      <c r="F118" s="238"/>
      <c r="G118" s="239">
        <f>SUMIF(AG119:AG121,"&lt;&gt;NOR",G119:G121)</f>
        <v>0</v>
      </c>
      <c r="H118" s="233"/>
      <c r="I118" s="233">
        <f>SUM(I119:I121)</f>
        <v>0</v>
      </c>
      <c r="J118" s="233"/>
      <c r="K118" s="233">
        <f>SUM(K119:K121)</f>
        <v>0</v>
      </c>
      <c r="L118" s="233"/>
      <c r="M118" s="233">
        <f>SUM(M119:M121)</f>
        <v>0</v>
      </c>
      <c r="N118" s="232"/>
      <c r="O118" s="232">
        <f>SUM(O119:O121)</f>
        <v>0</v>
      </c>
      <c r="P118" s="232"/>
      <c r="Q118" s="232">
        <f>SUM(Q119:Q121)</f>
        <v>0</v>
      </c>
      <c r="R118" s="233"/>
      <c r="S118" s="233"/>
      <c r="T118" s="233"/>
      <c r="U118" s="233"/>
      <c r="V118" s="233">
        <f>SUM(V119:V121)</f>
        <v>0</v>
      </c>
      <c r="W118" s="233"/>
      <c r="X118" s="233"/>
      <c r="AG118" t="s">
        <v>275</v>
      </c>
    </row>
    <row r="119" spans="1:60" outlineLevel="1" x14ac:dyDescent="0.2">
      <c r="A119" s="247">
        <v>100</v>
      </c>
      <c r="B119" s="248" t="s">
        <v>1236</v>
      </c>
      <c r="C119" s="255" t="s">
        <v>1237</v>
      </c>
      <c r="D119" s="249" t="s">
        <v>872</v>
      </c>
      <c r="E119" s="250">
        <v>5</v>
      </c>
      <c r="F119" s="251"/>
      <c r="G119" s="252">
        <f>ROUND(E119*F119,2)</f>
        <v>0</v>
      </c>
      <c r="H119" s="231"/>
      <c r="I119" s="230">
        <f>ROUND(E119*H119,2)</f>
        <v>0</v>
      </c>
      <c r="J119" s="231"/>
      <c r="K119" s="230">
        <f>ROUND(E119*J119,2)</f>
        <v>0</v>
      </c>
      <c r="L119" s="230">
        <v>21</v>
      </c>
      <c r="M119" s="230">
        <f>G119*(1+L119/100)</f>
        <v>0</v>
      </c>
      <c r="N119" s="229">
        <v>0</v>
      </c>
      <c r="O119" s="229">
        <f>ROUND(E119*N119,2)</f>
        <v>0</v>
      </c>
      <c r="P119" s="229">
        <v>0</v>
      </c>
      <c r="Q119" s="229">
        <f>ROUND(E119*P119,2)</f>
        <v>0</v>
      </c>
      <c r="R119" s="230"/>
      <c r="S119" s="230" t="s">
        <v>279</v>
      </c>
      <c r="T119" s="230" t="s">
        <v>280</v>
      </c>
      <c r="U119" s="230">
        <v>0</v>
      </c>
      <c r="V119" s="230">
        <f>ROUND(E119*U119,2)</f>
        <v>0</v>
      </c>
      <c r="W119" s="230"/>
      <c r="X119" s="230" t="s">
        <v>281</v>
      </c>
      <c r="Y119" s="210"/>
      <c r="Z119" s="210"/>
      <c r="AA119" s="210"/>
      <c r="AB119" s="210"/>
      <c r="AC119" s="210"/>
      <c r="AD119" s="210"/>
      <c r="AE119" s="210"/>
      <c r="AF119" s="210"/>
      <c r="AG119" s="210" t="s">
        <v>282</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7">
        <v>101</v>
      </c>
      <c r="B120" s="248" t="s">
        <v>1238</v>
      </c>
      <c r="C120" s="255" t="s">
        <v>1239</v>
      </c>
      <c r="D120" s="249" t="s">
        <v>872</v>
      </c>
      <c r="E120" s="250">
        <v>3</v>
      </c>
      <c r="F120" s="251"/>
      <c r="G120" s="252">
        <f>ROUND(E120*F120,2)</f>
        <v>0</v>
      </c>
      <c r="H120" s="231"/>
      <c r="I120" s="230">
        <f>ROUND(E120*H120,2)</f>
        <v>0</v>
      </c>
      <c r="J120" s="231"/>
      <c r="K120" s="230">
        <f>ROUND(E120*J120,2)</f>
        <v>0</v>
      </c>
      <c r="L120" s="230">
        <v>21</v>
      </c>
      <c r="M120" s="230">
        <f>G120*(1+L120/100)</f>
        <v>0</v>
      </c>
      <c r="N120" s="229">
        <v>0</v>
      </c>
      <c r="O120" s="229">
        <f>ROUND(E120*N120,2)</f>
        <v>0</v>
      </c>
      <c r="P120" s="229">
        <v>0</v>
      </c>
      <c r="Q120" s="229">
        <f>ROUND(E120*P120,2)</f>
        <v>0</v>
      </c>
      <c r="R120" s="230"/>
      <c r="S120" s="230" t="s">
        <v>279</v>
      </c>
      <c r="T120" s="230" t="s">
        <v>280</v>
      </c>
      <c r="U120" s="230">
        <v>0</v>
      </c>
      <c r="V120" s="230">
        <f>ROUND(E120*U120,2)</f>
        <v>0</v>
      </c>
      <c r="W120" s="230"/>
      <c r="X120" s="230" t="s">
        <v>281</v>
      </c>
      <c r="Y120" s="210"/>
      <c r="Z120" s="210"/>
      <c r="AA120" s="210"/>
      <c r="AB120" s="210"/>
      <c r="AC120" s="210"/>
      <c r="AD120" s="210"/>
      <c r="AE120" s="210"/>
      <c r="AF120" s="210"/>
      <c r="AG120" s="210" t="s">
        <v>282</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7">
        <v>102</v>
      </c>
      <c r="B121" s="248" t="s">
        <v>1240</v>
      </c>
      <c r="C121" s="255" t="s">
        <v>1241</v>
      </c>
      <c r="D121" s="249" t="s">
        <v>872</v>
      </c>
      <c r="E121" s="250">
        <v>3</v>
      </c>
      <c r="F121" s="251"/>
      <c r="G121" s="252">
        <f>ROUND(E121*F121,2)</f>
        <v>0</v>
      </c>
      <c r="H121" s="231"/>
      <c r="I121" s="230">
        <f>ROUND(E121*H121,2)</f>
        <v>0</v>
      </c>
      <c r="J121" s="231"/>
      <c r="K121" s="230">
        <f>ROUND(E121*J121,2)</f>
        <v>0</v>
      </c>
      <c r="L121" s="230">
        <v>21</v>
      </c>
      <c r="M121" s="230">
        <f>G121*(1+L121/100)</f>
        <v>0</v>
      </c>
      <c r="N121" s="229">
        <v>0</v>
      </c>
      <c r="O121" s="229">
        <f>ROUND(E121*N121,2)</f>
        <v>0</v>
      </c>
      <c r="P121" s="229">
        <v>0</v>
      </c>
      <c r="Q121" s="229">
        <f>ROUND(E121*P121,2)</f>
        <v>0</v>
      </c>
      <c r="R121" s="230"/>
      <c r="S121" s="230" t="s">
        <v>279</v>
      </c>
      <c r="T121" s="230" t="s">
        <v>280</v>
      </c>
      <c r="U121" s="230">
        <v>0</v>
      </c>
      <c r="V121" s="230">
        <f>ROUND(E121*U121,2)</f>
        <v>0</v>
      </c>
      <c r="W121" s="230"/>
      <c r="X121" s="230" t="s">
        <v>281</v>
      </c>
      <c r="Y121" s="210"/>
      <c r="Z121" s="210"/>
      <c r="AA121" s="210"/>
      <c r="AB121" s="210"/>
      <c r="AC121" s="210"/>
      <c r="AD121" s="210"/>
      <c r="AE121" s="210"/>
      <c r="AF121" s="210"/>
      <c r="AG121" s="210" t="s">
        <v>282</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x14ac:dyDescent="0.2">
      <c r="A122" s="234" t="s">
        <v>274</v>
      </c>
      <c r="B122" s="235" t="s">
        <v>181</v>
      </c>
      <c r="C122" s="254" t="s">
        <v>182</v>
      </c>
      <c r="D122" s="236"/>
      <c r="E122" s="237"/>
      <c r="F122" s="238"/>
      <c r="G122" s="239">
        <f>SUMIF(AG123:AG125,"&lt;&gt;NOR",G123:G125)</f>
        <v>0</v>
      </c>
      <c r="H122" s="233"/>
      <c r="I122" s="233">
        <f>SUM(I123:I125)</f>
        <v>0</v>
      </c>
      <c r="J122" s="233"/>
      <c r="K122" s="233">
        <f>SUM(K123:K125)</f>
        <v>0</v>
      </c>
      <c r="L122" s="233"/>
      <c r="M122" s="233">
        <f>SUM(M123:M125)</f>
        <v>0</v>
      </c>
      <c r="N122" s="232"/>
      <c r="O122" s="232">
        <f>SUM(O123:O125)</f>
        <v>0</v>
      </c>
      <c r="P122" s="232"/>
      <c r="Q122" s="232">
        <f>SUM(Q123:Q125)</f>
        <v>0</v>
      </c>
      <c r="R122" s="233"/>
      <c r="S122" s="233"/>
      <c r="T122" s="233"/>
      <c r="U122" s="233"/>
      <c r="V122" s="233">
        <f>SUM(V123:V125)</f>
        <v>0</v>
      </c>
      <c r="W122" s="233"/>
      <c r="X122" s="233"/>
      <c r="AG122" t="s">
        <v>275</v>
      </c>
    </row>
    <row r="123" spans="1:60" outlineLevel="1" x14ac:dyDescent="0.2">
      <c r="A123" s="247">
        <v>103</v>
      </c>
      <c r="B123" s="248" t="s">
        <v>1959</v>
      </c>
      <c r="C123" s="255" t="s">
        <v>1243</v>
      </c>
      <c r="D123" s="249" t="s">
        <v>1208</v>
      </c>
      <c r="E123" s="250">
        <v>73</v>
      </c>
      <c r="F123" s="251"/>
      <c r="G123" s="252">
        <f>ROUND(E123*F123,2)</f>
        <v>0</v>
      </c>
      <c r="H123" s="231"/>
      <c r="I123" s="230">
        <f>ROUND(E123*H123,2)</f>
        <v>0</v>
      </c>
      <c r="J123" s="231"/>
      <c r="K123" s="230">
        <f>ROUND(E123*J123,2)</f>
        <v>0</v>
      </c>
      <c r="L123" s="230">
        <v>21</v>
      </c>
      <c r="M123" s="230">
        <f>G123*(1+L123/100)</f>
        <v>0</v>
      </c>
      <c r="N123" s="229">
        <v>0</v>
      </c>
      <c r="O123" s="229">
        <f>ROUND(E123*N123,2)</f>
        <v>0</v>
      </c>
      <c r="P123" s="229">
        <v>0</v>
      </c>
      <c r="Q123" s="229">
        <f>ROUND(E123*P123,2)</f>
        <v>0</v>
      </c>
      <c r="R123" s="230"/>
      <c r="S123" s="230" t="s">
        <v>279</v>
      </c>
      <c r="T123" s="230" t="s">
        <v>280</v>
      </c>
      <c r="U123" s="230">
        <v>0</v>
      </c>
      <c r="V123" s="230">
        <f>ROUND(E123*U123,2)</f>
        <v>0</v>
      </c>
      <c r="W123" s="230"/>
      <c r="X123" s="230" t="s">
        <v>387</v>
      </c>
      <c r="Y123" s="210"/>
      <c r="Z123" s="210"/>
      <c r="AA123" s="210"/>
      <c r="AB123" s="210"/>
      <c r="AC123" s="210"/>
      <c r="AD123" s="210"/>
      <c r="AE123" s="210"/>
      <c r="AF123" s="210"/>
      <c r="AG123" s="210" t="s">
        <v>388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7">
        <v>104</v>
      </c>
      <c r="B124" s="248" t="s">
        <v>1990</v>
      </c>
      <c r="C124" s="255" t="s">
        <v>1247</v>
      </c>
      <c r="D124" s="249" t="s">
        <v>872</v>
      </c>
      <c r="E124" s="250">
        <v>3</v>
      </c>
      <c r="F124" s="251"/>
      <c r="G124" s="252">
        <f>ROUND(E124*F124,2)</f>
        <v>0</v>
      </c>
      <c r="H124" s="231"/>
      <c r="I124" s="230">
        <f>ROUND(E124*H124,2)</f>
        <v>0</v>
      </c>
      <c r="J124" s="231"/>
      <c r="K124" s="230">
        <f>ROUND(E124*J124,2)</f>
        <v>0</v>
      </c>
      <c r="L124" s="230">
        <v>21</v>
      </c>
      <c r="M124" s="230">
        <f>G124*(1+L124/100)</f>
        <v>0</v>
      </c>
      <c r="N124" s="229">
        <v>0</v>
      </c>
      <c r="O124" s="229">
        <f>ROUND(E124*N124,2)</f>
        <v>0</v>
      </c>
      <c r="P124" s="229">
        <v>0</v>
      </c>
      <c r="Q124" s="229">
        <f>ROUND(E124*P124,2)</f>
        <v>0</v>
      </c>
      <c r="R124" s="230"/>
      <c r="S124" s="230" t="s">
        <v>279</v>
      </c>
      <c r="T124" s="230" t="s">
        <v>280</v>
      </c>
      <c r="U124" s="230">
        <v>0</v>
      </c>
      <c r="V124" s="230">
        <f>ROUND(E124*U124,2)</f>
        <v>0</v>
      </c>
      <c r="W124" s="230"/>
      <c r="X124" s="230" t="s">
        <v>281</v>
      </c>
      <c r="Y124" s="210"/>
      <c r="Z124" s="210"/>
      <c r="AA124" s="210"/>
      <c r="AB124" s="210"/>
      <c r="AC124" s="210"/>
      <c r="AD124" s="210"/>
      <c r="AE124" s="210"/>
      <c r="AF124" s="210"/>
      <c r="AG124" s="210" t="s">
        <v>282</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2.5" outlineLevel="1" x14ac:dyDescent="0.2">
      <c r="A125" s="247">
        <v>105</v>
      </c>
      <c r="B125" s="248" t="s">
        <v>1960</v>
      </c>
      <c r="C125" s="255" t="s">
        <v>1253</v>
      </c>
      <c r="D125" s="249" t="s">
        <v>364</v>
      </c>
      <c r="E125" s="250">
        <v>3</v>
      </c>
      <c r="F125" s="251"/>
      <c r="G125" s="252">
        <f>ROUND(E125*F125,2)</f>
        <v>0</v>
      </c>
      <c r="H125" s="231"/>
      <c r="I125" s="230">
        <f>ROUND(E125*H125,2)</f>
        <v>0</v>
      </c>
      <c r="J125" s="231"/>
      <c r="K125" s="230">
        <f>ROUND(E125*J125,2)</f>
        <v>0</v>
      </c>
      <c r="L125" s="230">
        <v>21</v>
      </c>
      <c r="M125" s="230">
        <f>G125*(1+L125/100)</f>
        <v>0</v>
      </c>
      <c r="N125" s="229">
        <v>0</v>
      </c>
      <c r="O125" s="229">
        <f>ROUND(E125*N125,2)</f>
        <v>0</v>
      </c>
      <c r="P125" s="229">
        <v>0</v>
      </c>
      <c r="Q125" s="229">
        <f>ROUND(E125*P125,2)</f>
        <v>0</v>
      </c>
      <c r="R125" s="230"/>
      <c r="S125" s="230" t="s">
        <v>279</v>
      </c>
      <c r="T125" s="230" t="s">
        <v>280</v>
      </c>
      <c r="U125" s="230">
        <v>0</v>
      </c>
      <c r="V125" s="230">
        <f>ROUND(E125*U125,2)</f>
        <v>0</v>
      </c>
      <c r="W125" s="230"/>
      <c r="X125" s="230" t="s">
        <v>281</v>
      </c>
      <c r="Y125" s="210"/>
      <c r="Z125" s="210"/>
      <c r="AA125" s="210"/>
      <c r="AB125" s="210"/>
      <c r="AC125" s="210"/>
      <c r="AD125" s="210"/>
      <c r="AE125" s="210"/>
      <c r="AF125" s="210"/>
      <c r="AG125" s="210" t="s">
        <v>282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x14ac:dyDescent="0.2">
      <c r="A126" s="234" t="s">
        <v>274</v>
      </c>
      <c r="B126" s="235" t="s">
        <v>183</v>
      </c>
      <c r="C126" s="254" t="s">
        <v>184</v>
      </c>
      <c r="D126" s="236"/>
      <c r="E126" s="237"/>
      <c r="F126" s="238"/>
      <c r="G126" s="239">
        <f>SUMIF(AG127:AG130,"&lt;&gt;NOR",G127:G130)</f>
        <v>0</v>
      </c>
      <c r="H126" s="233"/>
      <c r="I126" s="233">
        <f>SUM(I127:I130)</f>
        <v>0</v>
      </c>
      <c r="J126" s="233"/>
      <c r="K126" s="233">
        <f>SUM(K127:K130)</f>
        <v>0</v>
      </c>
      <c r="L126" s="233"/>
      <c r="M126" s="233">
        <f>SUM(M127:M130)</f>
        <v>0</v>
      </c>
      <c r="N126" s="232"/>
      <c r="O126" s="232">
        <f>SUM(O127:O130)</f>
        <v>0</v>
      </c>
      <c r="P126" s="232"/>
      <c r="Q126" s="232">
        <f>SUM(Q127:Q130)</f>
        <v>0</v>
      </c>
      <c r="R126" s="233"/>
      <c r="S126" s="233"/>
      <c r="T126" s="233"/>
      <c r="U126" s="233"/>
      <c r="V126" s="233">
        <f>SUM(V127:V130)</f>
        <v>0</v>
      </c>
      <c r="W126" s="233"/>
      <c r="X126" s="233"/>
      <c r="AG126" t="s">
        <v>275</v>
      </c>
    </row>
    <row r="127" spans="1:60" outlineLevel="1" x14ac:dyDescent="0.2">
      <c r="A127" s="247">
        <v>106</v>
      </c>
      <c r="B127" s="248" t="s">
        <v>1254</v>
      </c>
      <c r="C127" s="255" t="s">
        <v>1255</v>
      </c>
      <c r="D127" s="249" t="s">
        <v>386</v>
      </c>
      <c r="E127" s="250">
        <v>1</v>
      </c>
      <c r="F127" s="251"/>
      <c r="G127" s="252">
        <f>ROUND(E127*F127,2)</f>
        <v>0</v>
      </c>
      <c r="H127" s="231"/>
      <c r="I127" s="230">
        <f>ROUND(E127*H127,2)</f>
        <v>0</v>
      </c>
      <c r="J127" s="231"/>
      <c r="K127" s="230">
        <f>ROUND(E127*J127,2)</f>
        <v>0</v>
      </c>
      <c r="L127" s="230">
        <v>21</v>
      </c>
      <c r="M127" s="230">
        <f>G127*(1+L127/100)</f>
        <v>0</v>
      </c>
      <c r="N127" s="229">
        <v>0</v>
      </c>
      <c r="O127" s="229">
        <f>ROUND(E127*N127,2)</f>
        <v>0</v>
      </c>
      <c r="P127" s="229">
        <v>0</v>
      </c>
      <c r="Q127" s="229">
        <f>ROUND(E127*P127,2)</f>
        <v>0</v>
      </c>
      <c r="R127" s="230"/>
      <c r="S127" s="230" t="s">
        <v>279</v>
      </c>
      <c r="T127" s="230" t="s">
        <v>280</v>
      </c>
      <c r="U127" s="230">
        <v>0</v>
      </c>
      <c r="V127" s="230">
        <f>ROUND(E127*U127,2)</f>
        <v>0</v>
      </c>
      <c r="W127" s="230"/>
      <c r="X127" s="230" t="s">
        <v>387</v>
      </c>
      <c r="Y127" s="210"/>
      <c r="Z127" s="210"/>
      <c r="AA127" s="210"/>
      <c r="AB127" s="210"/>
      <c r="AC127" s="210"/>
      <c r="AD127" s="210"/>
      <c r="AE127" s="210"/>
      <c r="AF127" s="210"/>
      <c r="AG127" s="210" t="s">
        <v>388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47">
        <v>107</v>
      </c>
      <c r="B128" s="248" t="s">
        <v>1256</v>
      </c>
      <c r="C128" s="255" t="s">
        <v>1257</v>
      </c>
      <c r="D128" s="249" t="s">
        <v>386</v>
      </c>
      <c r="E128" s="250">
        <v>1</v>
      </c>
      <c r="F128" s="251"/>
      <c r="G128" s="252">
        <f>ROUND(E128*F128,2)</f>
        <v>0</v>
      </c>
      <c r="H128" s="231"/>
      <c r="I128" s="230">
        <f>ROUND(E128*H128,2)</f>
        <v>0</v>
      </c>
      <c r="J128" s="231"/>
      <c r="K128" s="230">
        <f>ROUND(E128*J128,2)</f>
        <v>0</v>
      </c>
      <c r="L128" s="230">
        <v>21</v>
      </c>
      <c r="M128" s="230">
        <f>G128*(1+L128/100)</f>
        <v>0</v>
      </c>
      <c r="N128" s="229">
        <v>0</v>
      </c>
      <c r="O128" s="229">
        <f>ROUND(E128*N128,2)</f>
        <v>0</v>
      </c>
      <c r="P128" s="229">
        <v>0</v>
      </c>
      <c r="Q128" s="229">
        <f>ROUND(E128*P128,2)</f>
        <v>0</v>
      </c>
      <c r="R128" s="230"/>
      <c r="S128" s="230" t="s">
        <v>279</v>
      </c>
      <c r="T128" s="230" t="s">
        <v>280</v>
      </c>
      <c r="U128" s="230">
        <v>0</v>
      </c>
      <c r="V128" s="230">
        <f>ROUND(E128*U128,2)</f>
        <v>0</v>
      </c>
      <c r="W128" s="230"/>
      <c r="X128" s="230" t="s">
        <v>387</v>
      </c>
      <c r="Y128" s="210"/>
      <c r="Z128" s="210"/>
      <c r="AA128" s="210"/>
      <c r="AB128" s="210"/>
      <c r="AC128" s="210"/>
      <c r="AD128" s="210"/>
      <c r="AE128" s="210"/>
      <c r="AF128" s="210"/>
      <c r="AG128" s="210" t="s">
        <v>388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7">
        <v>108</v>
      </c>
      <c r="B129" s="248" t="s">
        <v>1211</v>
      </c>
      <c r="C129" s="255" t="s">
        <v>1258</v>
      </c>
      <c r="D129" s="249" t="s">
        <v>386</v>
      </c>
      <c r="E129" s="250">
        <v>1</v>
      </c>
      <c r="F129" s="251"/>
      <c r="G129" s="252">
        <f>ROUND(E129*F129,2)</f>
        <v>0</v>
      </c>
      <c r="H129" s="231"/>
      <c r="I129" s="230">
        <f>ROUND(E129*H129,2)</f>
        <v>0</v>
      </c>
      <c r="J129" s="231"/>
      <c r="K129" s="230">
        <f>ROUND(E129*J129,2)</f>
        <v>0</v>
      </c>
      <c r="L129" s="230">
        <v>21</v>
      </c>
      <c r="M129" s="230">
        <f>G129*(1+L129/100)</f>
        <v>0</v>
      </c>
      <c r="N129" s="229">
        <v>0</v>
      </c>
      <c r="O129" s="229">
        <f>ROUND(E129*N129,2)</f>
        <v>0</v>
      </c>
      <c r="P129" s="229">
        <v>0</v>
      </c>
      <c r="Q129" s="229">
        <f>ROUND(E129*P129,2)</f>
        <v>0</v>
      </c>
      <c r="R129" s="230"/>
      <c r="S129" s="230" t="s">
        <v>279</v>
      </c>
      <c r="T129" s="230" t="s">
        <v>280</v>
      </c>
      <c r="U129" s="230">
        <v>0</v>
      </c>
      <c r="V129" s="230">
        <f>ROUND(E129*U129,2)</f>
        <v>0</v>
      </c>
      <c r="W129" s="230"/>
      <c r="X129" s="230" t="s">
        <v>387</v>
      </c>
      <c r="Y129" s="210"/>
      <c r="Z129" s="210"/>
      <c r="AA129" s="210"/>
      <c r="AB129" s="210"/>
      <c r="AC129" s="210"/>
      <c r="AD129" s="210"/>
      <c r="AE129" s="210"/>
      <c r="AF129" s="210"/>
      <c r="AG129" s="210" t="s">
        <v>388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1">
        <v>109</v>
      </c>
      <c r="B130" s="242" t="s">
        <v>1259</v>
      </c>
      <c r="C130" s="256" t="s">
        <v>1260</v>
      </c>
      <c r="D130" s="243" t="s">
        <v>386</v>
      </c>
      <c r="E130" s="244">
        <v>1</v>
      </c>
      <c r="F130" s="245"/>
      <c r="G130" s="246">
        <f>ROUND(E130*F130,2)</f>
        <v>0</v>
      </c>
      <c r="H130" s="231"/>
      <c r="I130" s="230">
        <f>ROUND(E130*H130,2)</f>
        <v>0</v>
      </c>
      <c r="J130" s="231"/>
      <c r="K130" s="230">
        <f>ROUND(E130*J130,2)</f>
        <v>0</v>
      </c>
      <c r="L130" s="230">
        <v>21</v>
      </c>
      <c r="M130" s="230">
        <f>G130*(1+L130/100)</f>
        <v>0</v>
      </c>
      <c r="N130" s="229">
        <v>0</v>
      </c>
      <c r="O130" s="229">
        <f>ROUND(E130*N130,2)</f>
        <v>0</v>
      </c>
      <c r="P130" s="229">
        <v>0</v>
      </c>
      <c r="Q130" s="229">
        <f>ROUND(E130*P130,2)</f>
        <v>0</v>
      </c>
      <c r="R130" s="230"/>
      <c r="S130" s="230" t="s">
        <v>279</v>
      </c>
      <c r="T130" s="230" t="s">
        <v>280</v>
      </c>
      <c r="U130" s="230">
        <v>0</v>
      </c>
      <c r="V130" s="230">
        <f>ROUND(E130*U130,2)</f>
        <v>0</v>
      </c>
      <c r="W130" s="230"/>
      <c r="X130" s="230" t="s">
        <v>387</v>
      </c>
      <c r="Y130" s="210"/>
      <c r="Z130" s="210"/>
      <c r="AA130" s="210"/>
      <c r="AB130" s="210"/>
      <c r="AC130" s="210"/>
      <c r="AD130" s="210"/>
      <c r="AE130" s="210"/>
      <c r="AF130" s="210"/>
      <c r="AG130" s="210" t="s">
        <v>388</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x14ac:dyDescent="0.2">
      <c r="A131" s="3"/>
      <c r="B131" s="4"/>
      <c r="C131" s="258"/>
      <c r="D131" s="6"/>
      <c r="E131" s="3"/>
      <c r="F131" s="3"/>
      <c r="G131" s="3"/>
      <c r="H131" s="3"/>
      <c r="I131" s="3"/>
      <c r="J131" s="3"/>
      <c r="K131" s="3"/>
      <c r="L131" s="3"/>
      <c r="M131" s="3"/>
      <c r="N131" s="3"/>
      <c r="O131" s="3"/>
      <c r="P131" s="3"/>
      <c r="Q131" s="3"/>
      <c r="R131" s="3"/>
      <c r="S131" s="3"/>
      <c r="T131" s="3"/>
      <c r="U131" s="3"/>
      <c r="V131" s="3"/>
      <c r="W131" s="3"/>
      <c r="X131" s="3"/>
      <c r="AE131">
        <v>15</v>
      </c>
      <c r="AF131">
        <v>21</v>
      </c>
      <c r="AG131" t="s">
        <v>261</v>
      </c>
    </row>
    <row r="132" spans="1:60" x14ac:dyDescent="0.2">
      <c r="A132" s="213"/>
      <c r="B132" s="214" t="s">
        <v>31</v>
      </c>
      <c r="C132" s="259"/>
      <c r="D132" s="215"/>
      <c r="E132" s="216"/>
      <c r="F132" s="216"/>
      <c r="G132" s="240">
        <f>G8+G16+G29+G32+G64+G102+G106+G108+G115+G118+G122+G126</f>
        <v>0</v>
      </c>
      <c r="H132" s="3"/>
      <c r="I132" s="3"/>
      <c r="J132" s="3"/>
      <c r="K132" s="3"/>
      <c r="L132" s="3"/>
      <c r="M132" s="3"/>
      <c r="N132" s="3"/>
      <c r="O132" s="3"/>
      <c r="P132" s="3"/>
      <c r="Q132" s="3"/>
      <c r="R132" s="3"/>
      <c r="S132" s="3"/>
      <c r="T132" s="3"/>
      <c r="U132" s="3"/>
      <c r="V132" s="3"/>
      <c r="W132" s="3"/>
      <c r="X132" s="3"/>
      <c r="AE132">
        <f>SUMIF(L7:L130,AE131,G7:G130)</f>
        <v>0</v>
      </c>
      <c r="AF132">
        <f>SUMIF(L7:L130,AF131,G7:G130)</f>
        <v>0</v>
      </c>
      <c r="AG132" t="s">
        <v>380</v>
      </c>
    </row>
    <row r="133" spans="1:60" x14ac:dyDescent="0.2">
      <c r="A133" s="3"/>
      <c r="B133" s="4"/>
      <c r="C133" s="258"/>
      <c r="D133" s="6"/>
      <c r="E133" s="3"/>
      <c r="F133" s="3"/>
      <c r="G133" s="3"/>
      <c r="H133" s="3"/>
      <c r="I133" s="3"/>
      <c r="J133" s="3"/>
      <c r="K133" s="3"/>
      <c r="L133" s="3"/>
      <c r="M133" s="3"/>
      <c r="N133" s="3"/>
      <c r="O133" s="3"/>
      <c r="P133" s="3"/>
      <c r="Q133" s="3"/>
      <c r="R133" s="3"/>
      <c r="S133" s="3"/>
      <c r="T133" s="3"/>
      <c r="U133" s="3"/>
      <c r="V133" s="3"/>
      <c r="W133" s="3"/>
      <c r="X133" s="3"/>
    </row>
    <row r="134" spans="1:60" x14ac:dyDescent="0.2">
      <c r="A134" s="3"/>
      <c r="B134" s="4"/>
      <c r="C134" s="258"/>
      <c r="D134" s="6"/>
      <c r="E134" s="3"/>
      <c r="F134" s="3"/>
      <c r="G134" s="3"/>
      <c r="H134" s="3"/>
      <c r="I134" s="3"/>
      <c r="J134" s="3"/>
      <c r="K134" s="3"/>
      <c r="L134" s="3"/>
      <c r="M134" s="3"/>
      <c r="N134" s="3"/>
      <c r="O134" s="3"/>
      <c r="P134" s="3"/>
      <c r="Q134" s="3"/>
      <c r="R134" s="3"/>
      <c r="S134" s="3"/>
      <c r="T134" s="3"/>
      <c r="U134" s="3"/>
      <c r="V134" s="3"/>
      <c r="W134" s="3"/>
      <c r="X134" s="3"/>
    </row>
    <row r="135" spans="1:60" x14ac:dyDescent="0.2">
      <c r="A135" s="217" t="s">
        <v>381</v>
      </c>
      <c r="B135" s="217"/>
      <c r="C135" s="260"/>
      <c r="D135" s="6"/>
      <c r="E135" s="3"/>
      <c r="F135" s="3"/>
      <c r="G135" s="3"/>
      <c r="H135" s="3"/>
      <c r="I135" s="3"/>
      <c r="J135" s="3"/>
      <c r="K135" s="3"/>
      <c r="L135" s="3"/>
      <c r="M135" s="3"/>
      <c r="N135" s="3"/>
      <c r="O135" s="3"/>
      <c r="P135" s="3"/>
      <c r="Q135" s="3"/>
      <c r="R135" s="3"/>
      <c r="S135" s="3"/>
      <c r="T135" s="3"/>
      <c r="U135" s="3"/>
      <c r="V135" s="3"/>
      <c r="W135" s="3"/>
      <c r="X135" s="3"/>
    </row>
    <row r="136" spans="1:60" x14ac:dyDescent="0.2">
      <c r="A136" s="218"/>
      <c r="B136" s="219"/>
      <c r="C136" s="261"/>
      <c r="D136" s="219"/>
      <c r="E136" s="219"/>
      <c r="F136" s="219"/>
      <c r="G136" s="220"/>
      <c r="H136" s="3"/>
      <c r="I136" s="3"/>
      <c r="J136" s="3"/>
      <c r="K136" s="3"/>
      <c r="L136" s="3"/>
      <c r="M136" s="3"/>
      <c r="N136" s="3"/>
      <c r="O136" s="3"/>
      <c r="P136" s="3"/>
      <c r="Q136" s="3"/>
      <c r="R136" s="3"/>
      <c r="S136" s="3"/>
      <c r="T136" s="3"/>
      <c r="U136" s="3"/>
      <c r="V136" s="3"/>
      <c r="W136" s="3"/>
      <c r="X136" s="3"/>
      <c r="AG136" t="s">
        <v>382</v>
      </c>
    </row>
    <row r="137" spans="1:60" x14ac:dyDescent="0.2">
      <c r="A137" s="221"/>
      <c r="B137" s="222"/>
      <c r="C137" s="262"/>
      <c r="D137" s="222"/>
      <c r="E137" s="222"/>
      <c r="F137" s="222"/>
      <c r="G137" s="223"/>
      <c r="H137" s="3"/>
      <c r="I137" s="3"/>
      <c r="J137" s="3"/>
      <c r="K137" s="3"/>
      <c r="L137" s="3"/>
      <c r="M137" s="3"/>
      <c r="N137" s="3"/>
      <c r="O137" s="3"/>
      <c r="P137" s="3"/>
      <c r="Q137" s="3"/>
      <c r="R137" s="3"/>
      <c r="S137" s="3"/>
      <c r="T137" s="3"/>
      <c r="U137" s="3"/>
      <c r="V137" s="3"/>
      <c r="W137" s="3"/>
      <c r="X137" s="3"/>
    </row>
    <row r="138" spans="1:60" x14ac:dyDescent="0.2">
      <c r="A138" s="221"/>
      <c r="B138" s="222"/>
      <c r="C138" s="262"/>
      <c r="D138" s="222"/>
      <c r="E138" s="222"/>
      <c r="F138" s="222"/>
      <c r="G138" s="223"/>
      <c r="H138" s="3"/>
      <c r="I138" s="3"/>
      <c r="J138" s="3"/>
      <c r="K138" s="3"/>
      <c r="L138" s="3"/>
      <c r="M138" s="3"/>
      <c r="N138" s="3"/>
      <c r="O138" s="3"/>
      <c r="P138" s="3"/>
      <c r="Q138" s="3"/>
      <c r="R138" s="3"/>
      <c r="S138" s="3"/>
      <c r="T138" s="3"/>
      <c r="U138" s="3"/>
      <c r="V138" s="3"/>
      <c r="W138" s="3"/>
      <c r="X138" s="3"/>
    </row>
    <row r="139" spans="1:60" x14ac:dyDescent="0.2">
      <c r="A139" s="221"/>
      <c r="B139" s="222"/>
      <c r="C139" s="262"/>
      <c r="D139" s="222"/>
      <c r="E139" s="222"/>
      <c r="F139" s="222"/>
      <c r="G139" s="223"/>
      <c r="H139" s="3"/>
      <c r="I139" s="3"/>
      <c r="J139" s="3"/>
      <c r="K139" s="3"/>
      <c r="L139" s="3"/>
      <c r="M139" s="3"/>
      <c r="N139" s="3"/>
      <c r="O139" s="3"/>
      <c r="P139" s="3"/>
      <c r="Q139" s="3"/>
      <c r="R139" s="3"/>
      <c r="S139" s="3"/>
      <c r="T139" s="3"/>
      <c r="U139" s="3"/>
      <c r="V139" s="3"/>
      <c r="W139" s="3"/>
      <c r="X139" s="3"/>
    </row>
    <row r="140" spans="1:60" x14ac:dyDescent="0.2">
      <c r="A140" s="224"/>
      <c r="B140" s="225"/>
      <c r="C140" s="263"/>
      <c r="D140" s="225"/>
      <c r="E140" s="225"/>
      <c r="F140" s="225"/>
      <c r="G140" s="226"/>
      <c r="H140" s="3"/>
      <c r="I140" s="3"/>
      <c r="J140" s="3"/>
      <c r="K140" s="3"/>
      <c r="L140" s="3"/>
      <c r="M140" s="3"/>
      <c r="N140" s="3"/>
      <c r="O140" s="3"/>
      <c r="P140" s="3"/>
      <c r="Q140" s="3"/>
      <c r="R140" s="3"/>
      <c r="S140" s="3"/>
      <c r="T140" s="3"/>
      <c r="U140" s="3"/>
      <c r="V140" s="3"/>
      <c r="W140" s="3"/>
      <c r="X140" s="3"/>
    </row>
    <row r="141" spans="1:60" x14ac:dyDescent="0.2">
      <c r="A141" s="3"/>
      <c r="B141" s="4"/>
      <c r="C141" s="258"/>
      <c r="D141" s="6"/>
      <c r="E141" s="3"/>
      <c r="F141" s="3"/>
      <c r="G141" s="3"/>
      <c r="H141" s="3"/>
      <c r="I141" s="3"/>
      <c r="J141" s="3"/>
      <c r="K141" s="3"/>
      <c r="L141" s="3"/>
      <c r="M141" s="3"/>
      <c r="N141" s="3"/>
      <c r="O141" s="3"/>
      <c r="P141" s="3"/>
      <c r="Q141" s="3"/>
      <c r="R141" s="3"/>
      <c r="S141" s="3"/>
      <c r="T141" s="3"/>
      <c r="U141" s="3"/>
      <c r="V141" s="3"/>
      <c r="W141" s="3"/>
      <c r="X141" s="3"/>
    </row>
    <row r="142" spans="1:60" x14ac:dyDescent="0.2">
      <c r="C142" s="264"/>
      <c r="D142" s="10"/>
      <c r="AG142" t="s">
        <v>383</v>
      </c>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8">
    <mergeCell ref="A1:G1"/>
    <mergeCell ref="C2:G2"/>
    <mergeCell ref="C3:G3"/>
    <mergeCell ref="C4:G4"/>
    <mergeCell ref="A135:C135"/>
    <mergeCell ref="A136:G140"/>
    <mergeCell ref="C23:G23"/>
    <mergeCell ref="C31:G3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A3C6-64BB-4BE8-8B02-CE92F7C3B1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56</v>
      </c>
      <c r="C4" s="202" t="s">
        <v>81</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147</v>
      </c>
      <c r="C8" s="254" t="s">
        <v>148</v>
      </c>
      <c r="D8" s="236"/>
      <c r="E8" s="237"/>
      <c r="F8" s="238"/>
      <c r="G8" s="239">
        <f>SUMIF(AG9:AG25,"&lt;&gt;NOR",G9:G25)</f>
        <v>0</v>
      </c>
      <c r="H8" s="233"/>
      <c r="I8" s="233">
        <f>SUM(I9:I25)</f>
        <v>0</v>
      </c>
      <c r="J8" s="233"/>
      <c r="K8" s="233">
        <f>SUM(K9:K25)</f>
        <v>0</v>
      </c>
      <c r="L8" s="233"/>
      <c r="M8" s="233">
        <f>SUM(M9:M25)</f>
        <v>0</v>
      </c>
      <c r="N8" s="232"/>
      <c r="O8" s="232">
        <f>SUM(O9:O25)</f>
        <v>0</v>
      </c>
      <c r="P8" s="232"/>
      <c r="Q8" s="232">
        <f>SUM(Q9:Q25)</f>
        <v>0</v>
      </c>
      <c r="R8" s="233"/>
      <c r="S8" s="233"/>
      <c r="T8" s="233"/>
      <c r="U8" s="233"/>
      <c r="V8" s="233">
        <f>SUM(V9:V25)</f>
        <v>0</v>
      </c>
      <c r="W8" s="233"/>
      <c r="X8" s="233"/>
      <c r="AG8" t="s">
        <v>275</v>
      </c>
    </row>
    <row r="9" spans="1:60" outlineLevel="1" x14ac:dyDescent="0.2">
      <c r="A9" s="247">
        <v>1</v>
      </c>
      <c r="B9" s="248" t="s">
        <v>1052</v>
      </c>
      <c r="C9" s="255" t="s">
        <v>1917</v>
      </c>
      <c r="D9" s="249" t="s">
        <v>345</v>
      </c>
      <c r="E9" s="250">
        <v>250</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388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7">
        <v>2</v>
      </c>
      <c r="B10" s="248" t="s">
        <v>1991</v>
      </c>
      <c r="C10" s="255" t="s">
        <v>1934</v>
      </c>
      <c r="D10" s="249" t="s">
        <v>345</v>
      </c>
      <c r="E10" s="250">
        <v>120</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281</v>
      </c>
      <c r="Y10" s="210"/>
      <c r="Z10" s="210"/>
      <c r="AA10" s="210"/>
      <c r="AB10" s="210"/>
      <c r="AC10" s="210"/>
      <c r="AD10" s="210"/>
      <c r="AE10" s="210"/>
      <c r="AF10" s="210"/>
      <c r="AG10" s="210" t="s">
        <v>282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v>3</v>
      </c>
      <c r="B11" s="248" t="s">
        <v>1078</v>
      </c>
      <c r="C11" s="255" t="s">
        <v>1079</v>
      </c>
      <c r="D11" s="249" t="s">
        <v>345</v>
      </c>
      <c r="E11" s="250">
        <v>325</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388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7">
        <v>4</v>
      </c>
      <c r="B12" s="248" t="s">
        <v>1082</v>
      </c>
      <c r="C12" s="255" t="s">
        <v>1083</v>
      </c>
      <c r="D12" s="249" t="s">
        <v>345</v>
      </c>
      <c r="E12" s="250">
        <v>42</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388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1102</v>
      </c>
      <c r="C13" s="255" t="s">
        <v>1103</v>
      </c>
      <c r="D13" s="249" t="s">
        <v>1104</v>
      </c>
      <c r="E13" s="250">
        <v>5</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388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6</v>
      </c>
      <c r="B14" s="248" t="s">
        <v>1105</v>
      </c>
      <c r="C14" s="255" t="s">
        <v>1106</v>
      </c>
      <c r="D14" s="249" t="s">
        <v>1107</v>
      </c>
      <c r="E14" s="250">
        <v>5</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388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7</v>
      </c>
      <c r="B15" s="248" t="s">
        <v>1992</v>
      </c>
      <c r="C15" s="255" t="s">
        <v>1993</v>
      </c>
      <c r="D15" s="249" t="s">
        <v>345</v>
      </c>
      <c r="E15" s="250">
        <v>4</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281</v>
      </c>
      <c r="Y15" s="210"/>
      <c r="Z15" s="210"/>
      <c r="AA15" s="210"/>
      <c r="AB15" s="210"/>
      <c r="AC15" s="210"/>
      <c r="AD15" s="210"/>
      <c r="AE15" s="210"/>
      <c r="AF15" s="210"/>
      <c r="AG15" s="210" t="s">
        <v>282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7">
        <v>8</v>
      </c>
      <c r="B16" s="248" t="s">
        <v>1918</v>
      </c>
      <c r="C16" s="255" t="s">
        <v>1994</v>
      </c>
      <c r="D16" s="249" t="s">
        <v>386</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282</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9</v>
      </c>
      <c r="B17" s="248" t="s">
        <v>1920</v>
      </c>
      <c r="C17" s="255" t="s">
        <v>1995</v>
      </c>
      <c r="D17" s="249" t="s">
        <v>345</v>
      </c>
      <c r="E17" s="250">
        <v>1100</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282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10</v>
      </c>
      <c r="B18" s="248" t="s">
        <v>1921</v>
      </c>
      <c r="C18" s="255" t="s">
        <v>1996</v>
      </c>
      <c r="D18" s="249" t="s">
        <v>386</v>
      </c>
      <c r="E18" s="250">
        <v>1</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388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7">
        <v>11</v>
      </c>
      <c r="B19" s="248" t="s">
        <v>1922</v>
      </c>
      <c r="C19" s="255" t="s">
        <v>1997</v>
      </c>
      <c r="D19" s="249" t="s">
        <v>386</v>
      </c>
      <c r="E19" s="250">
        <v>1</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7">
        <v>12</v>
      </c>
      <c r="B20" s="248" t="s">
        <v>1923</v>
      </c>
      <c r="C20" s="255" t="s">
        <v>1998</v>
      </c>
      <c r="D20" s="249" t="s">
        <v>386</v>
      </c>
      <c r="E20" s="250">
        <v>1</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282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45" outlineLevel="1" x14ac:dyDescent="0.2">
      <c r="A21" s="241">
        <v>13</v>
      </c>
      <c r="B21" s="242" t="s">
        <v>1924</v>
      </c>
      <c r="C21" s="256" t="s">
        <v>1999</v>
      </c>
      <c r="D21" s="243" t="s">
        <v>386</v>
      </c>
      <c r="E21" s="244">
        <v>1</v>
      </c>
      <c r="F21" s="245"/>
      <c r="G21" s="246">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282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27"/>
      <c r="B22" s="228"/>
      <c r="C22" s="257" t="s">
        <v>2000</v>
      </c>
      <c r="D22" s="253"/>
      <c r="E22" s="253"/>
      <c r="F22" s="253"/>
      <c r="G22" s="253"/>
      <c r="H22" s="230"/>
      <c r="I22" s="230"/>
      <c r="J22" s="230"/>
      <c r="K22" s="230"/>
      <c r="L22" s="230"/>
      <c r="M22" s="230"/>
      <c r="N22" s="229"/>
      <c r="O22" s="229"/>
      <c r="P22" s="229"/>
      <c r="Q22" s="229"/>
      <c r="R22" s="230"/>
      <c r="S22" s="230"/>
      <c r="T22" s="230"/>
      <c r="U22" s="230"/>
      <c r="V22" s="230"/>
      <c r="W22" s="230"/>
      <c r="X22" s="230"/>
      <c r="Y22" s="210"/>
      <c r="Z22" s="210"/>
      <c r="AA22" s="210"/>
      <c r="AB22" s="210"/>
      <c r="AC22" s="210"/>
      <c r="AD22" s="210"/>
      <c r="AE22" s="210"/>
      <c r="AF22" s="210"/>
      <c r="AG22" s="210" t="s">
        <v>294</v>
      </c>
      <c r="AH22" s="210"/>
      <c r="AI22" s="210"/>
      <c r="AJ22" s="210"/>
      <c r="AK22" s="210"/>
      <c r="AL22" s="210"/>
      <c r="AM22" s="210"/>
      <c r="AN22" s="210"/>
      <c r="AO22" s="210"/>
      <c r="AP22" s="210"/>
      <c r="AQ22" s="210"/>
      <c r="AR22" s="210"/>
      <c r="AS22" s="210"/>
      <c r="AT22" s="210"/>
      <c r="AU22" s="210"/>
      <c r="AV22" s="210"/>
      <c r="AW22" s="210"/>
      <c r="AX22" s="210"/>
      <c r="AY22" s="210"/>
      <c r="AZ22" s="210"/>
      <c r="BA22" s="267" t="str">
        <f>C22</f>
        <v>klávesnice, optická myš USB, Tříletá podpora ProSupport a servisní služba na pracovišti (On-Site) s odezvou do 4 h po diagnostice, Bez monitoru</v>
      </c>
      <c r="BB22" s="210"/>
      <c r="BC22" s="210"/>
      <c r="BD22" s="210"/>
      <c r="BE22" s="210"/>
      <c r="BF22" s="210"/>
      <c r="BG22" s="210"/>
      <c r="BH22" s="210"/>
    </row>
    <row r="23" spans="1:60" outlineLevel="1" x14ac:dyDescent="0.2">
      <c r="A23" s="247">
        <v>14</v>
      </c>
      <c r="B23" s="248" t="s">
        <v>1965</v>
      </c>
      <c r="C23" s="255" t="s">
        <v>2001</v>
      </c>
      <c r="D23" s="249" t="s">
        <v>386</v>
      </c>
      <c r="E23" s="250">
        <v>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15</v>
      </c>
      <c r="B24" s="248" t="s">
        <v>1925</v>
      </c>
      <c r="C24" s="255" t="s">
        <v>1111</v>
      </c>
      <c r="D24" s="249" t="s">
        <v>386</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7">
        <v>16</v>
      </c>
      <c r="B25" s="248" t="s">
        <v>1117</v>
      </c>
      <c r="C25" s="255" t="s">
        <v>1118</v>
      </c>
      <c r="D25" s="249" t="s">
        <v>322</v>
      </c>
      <c r="E25" s="250">
        <v>1</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388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34" t="s">
        <v>274</v>
      </c>
      <c r="B26" s="235" t="s">
        <v>171</v>
      </c>
      <c r="C26" s="254" t="s">
        <v>172</v>
      </c>
      <c r="D26" s="236"/>
      <c r="E26" s="237"/>
      <c r="F26" s="238"/>
      <c r="G26" s="239">
        <f>SUMIF(AG27:AG33,"&lt;&gt;NOR",G27:G33)</f>
        <v>0</v>
      </c>
      <c r="H26" s="233"/>
      <c r="I26" s="233">
        <f>SUM(I27:I33)</f>
        <v>0</v>
      </c>
      <c r="J26" s="233"/>
      <c r="K26" s="233">
        <f>SUM(K27:K33)</f>
        <v>0</v>
      </c>
      <c r="L26" s="233"/>
      <c r="M26" s="233">
        <f>SUM(M27:M33)</f>
        <v>0</v>
      </c>
      <c r="N26" s="232"/>
      <c r="O26" s="232">
        <f>SUM(O27:O33)</f>
        <v>0</v>
      </c>
      <c r="P26" s="232"/>
      <c r="Q26" s="232">
        <f>SUM(Q27:Q33)</f>
        <v>0</v>
      </c>
      <c r="R26" s="233"/>
      <c r="S26" s="233"/>
      <c r="T26" s="233"/>
      <c r="U26" s="233"/>
      <c r="V26" s="233">
        <f>SUM(V27:V33)</f>
        <v>0</v>
      </c>
      <c r="W26" s="233"/>
      <c r="X26" s="233"/>
      <c r="AG26" t="s">
        <v>275</v>
      </c>
    </row>
    <row r="27" spans="1:60" outlineLevel="1" x14ac:dyDescent="0.2">
      <c r="A27" s="247">
        <v>17</v>
      </c>
      <c r="B27" s="248" t="s">
        <v>1966</v>
      </c>
      <c r="C27" s="255" t="s">
        <v>1919</v>
      </c>
      <c r="D27" s="249" t="s">
        <v>345</v>
      </c>
      <c r="E27" s="250">
        <v>250</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282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7">
        <v>18</v>
      </c>
      <c r="B28" s="248" t="s">
        <v>1041</v>
      </c>
      <c r="C28" s="255" t="s">
        <v>1952</v>
      </c>
      <c r="D28" s="249" t="s">
        <v>345</v>
      </c>
      <c r="E28" s="250">
        <v>120</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282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7">
        <v>19</v>
      </c>
      <c r="B29" s="248" t="s">
        <v>1967</v>
      </c>
      <c r="C29" s="255" t="s">
        <v>1170</v>
      </c>
      <c r="D29" s="249" t="s">
        <v>345</v>
      </c>
      <c r="E29" s="250">
        <v>425</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282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20</v>
      </c>
      <c r="B30" s="248" t="s">
        <v>1045</v>
      </c>
      <c r="C30" s="255" t="s">
        <v>1174</v>
      </c>
      <c r="D30" s="249" t="s">
        <v>345</v>
      </c>
      <c r="E30" s="250">
        <v>42</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282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21</v>
      </c>
      <c r="B31" s="248" t="s">
        <v>1936</v>
      </c>
      <c r="C31" s="255" t="s">
        <v>1180</v>
      </c>
      <c r="D31" s="249" t="s">
        <v>1104</v>
      </c>
      <c r="E31" s="250">
        <v>5</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282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7">
        <v>22</v>
      </c>
      <c r="B32" s="248" t="s">
        <v>1937</v>
      </c>
      <c r="C32" s="255" t="s">
        <v>1182</v>
      </c>
      <c r="D32" s="249" t="s">
        <v>1107</v>
      </c>
      <c r="E32" s="250">
        <v>5</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282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7">
        <v>23</v>
      </c>
      <c r="B33" s="248" t="s">
        <v>1969</v>
      </c>
      <c r="C33" s="255" t="s">
        <v>1205</v>
      </c>
      <c r="D33" s="249" t="s">
        <v>1007</v>
      </c>
      <c r="E33" s="250">
        <v>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282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234" t="s">
        <v>274</v>
      </c>
      <c r="B34" s="235" t="s">
        <v>173</v>
      </c>
      <c r="C34" s="254" t="s">
        <v>174</v>
      </c>
      <c r="D34" s="236"/>
      <c r="E34" s="237"/>
      <c r="F34" s="238"/>
      <c r="G34" s="239">
        <f>SUMIF(AG35:AG35,"&lt;&gt;NOR",G35:G35)</f>
        <v>0</v>
      </c>
      <c r="H34" s="233"/>
      <c r="I34" s="233">
        <f>SUM(I35:I35)</f>
        <v>0</v>
      </c>
      <c r="J34" s="233"/>
      <c r="K34" s="233">
        <f>SUM(K35:K35)</f>
        <v>0</v>
      </c>
      <c r="L34" s="233"/>
      <c r="M34" s="233">
        <f>SUM(M35:M35)</f>
        <v>0</v>
      </c>
      <c r="N34" s="232"/>
      <c r="O34" s="232">
        <f>SUM(O35:O35)</f>
        <v>0</v>
      </c>
      <c r="P34" s="232"/>
      <c r="Q34" s="232">
        <f>SUM(Q35:Q35)</f>
        <v>0</v>
      </c>
      <c r="R34" s="233"/>
      <c r="S34" s="233"/>
      <c r="T34" s="233"/>
      <c r="U34" s="233"/>
      <c r="V34" s="233">
        <f>SUM(V35:V35)</f>
        <v>0</v>
      </c>
      <c r="W34" s="233"/>
      <c r="X34" s="233"/>
      <c r="AG34" t="s">
        <v>275</v>
      </c>
    </row>
    <row r="35" spans="1:60" ht="22.5" outlineLevel="1" x14ac:dyDescent="0.2">
      <c r="A35" s="247">
        <v>24</v>
      </c>
      <c r="B35" s="248" t="s">
        <v>1209</v>
      </c>
      <c r="C35" s="255" t="s">
        <v>1210</v>
      </c>
      <c r="D35" s="249" t="s">
        <v>872</v>
      </c>
      <c r="E35" s="250">
        <v>2</v>
      </c>
      <c r="F35" s="251"/>
      <c r="G35" s="252">
        <f>ROUND(E35*F35,2)</f>
        <v>0</v>
      </c>
      <c r="H35" s="231"/>
      <c r="I35" s="230">
        <f>ROUND(E35*H35,2)</f>
        <v>0</v>
      </c>
      <c r="J35" s="231"/>
      <c r="K35" s="230">
        <f>ROUND(E35*J35,2)</f>
        <v>0</v>
      </c>
      <c r="L35" s="230">
        <v>21</v>
      </c>
      <c r="M35" s="230">
        <f>G35*(1+L35/100)</f>
        <v>0</v>
      </c>
      <c r="N35" s="229">
        <v>0</v>
      </c>
      <c r="O35" s="229">
        <f>ROUND(E35*N35,2)</f>
        <v>0</v>
      </c>
      <c r="P35" s="229">
        <v>0</v>
      </c>
      <c r="Q35" s="229">
        <f>ROUND(E35*P35,2)</f>
        <v>0</v>
      </c>
      <c r="R35" s="230"/>
      <c r="S35" s="230" t="s">
        <v>279</v>
      </c>
      <c r="T35" s="230" t="s">
        <v>280</v>
      </c>
      <c r="U35" s="230">
        <v>0</v>
      </c>
      <c r="V35" s="230">
        <f>ROUND(E35*U35,2)</f>
        <v>0</v>
      </c>
      <c r="W35" s="230"/>
      <c r="X35" s="230" t="s">
        <v>281</v>
      </c>
      <c r="Y35" s="210"/>
      <c r="Z35" s="210"/>
      <c r="AA35" s="210"/>
      <c r="AB35" s="210"/>
      <c r="AC35" s="210"/>
      <c r="AD35" s="210"/>
      <c r="AE35" s="210"/>
      <c r="AF35" s="210"/>
      <c r="AG35" s="210" t="s">
        <v>282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234" t="s">
        <v>274</v>
      </c>
      <c r="B36" s="235" t="s">
        <v>169</v>
      </c>
      <c r="C36" s="254" t="s">
        <v>170</v>
      </c>
      <c r="D36" s="236"/>
      <c r="E36" s="237"/>
      <c r="F36" s="238"/>
      <c r="G36" s="239">
        <f>SUMIF(AG37:AG38,"&lt;&gt;NOR",G37:G38)</f>
        <v>0</v>
      </c>
      <c r="H36" s="233"/>
      <c r="I36" s="233">
        <f>SUM(I37:I38)</f>
        <v>0</v>
      </c>
      <c r="J36" s="233"/>
      <c r="K36" s="233">
        <f>SUM(K37:K38)</f>
        <v>0</v>
      </c>
      <c r="L36" s="233"/>
      <c r="M36" s="233">
        <f>SUM(M37:M38)</f>
        <v>0</v>
      </c>
      <c r="N36" s="232"/>
      <c r="O36" s="232">
        <f>SUM(O37:O38)</f>
        <v>0</v>
      </c>
      <c r="P36" s="232"/>
      <c r="Q36" s="232">
        <f>SUM(Q37:Q38)</f>
        <v>0</v>
      </c>
      <c r="R36" s="233"/>
      <c r="S36" s="233"/>
      <c r="T36" s="233"/>
      <c r="U36" s="233"/>
      <c r="V36" s="233">
        <f>SUM(V37:V38)</f>
        <v>0</v>
      </c>
      <c r="W36" s="233"/>
      <c r="X36" s="233"/>
      <c r="AG36" t="s">
        <v>275</v>
      </c>
    </row>
    <row r="37" spans="1:60" outlineLevel="1" x14ac:dyDescent="0.2">
      <c r="A37" s="247">
        <v>25</v>
      </c>
      <c r="B37" s="248" t="s">
        <v>1231</v>
      </c>
      <c r="C37" s="255" t="s">
        <v>1232</v>
      </c>
      <c r="D37" s="249" t="s">
        <v>1233</v>
      </c>
      <c r="E37" s="250">
        <v>121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387</v>
      </c>
      <c r="Y37" s="210"/>
      <c r="Z37" s="210"/>
      <c r="AA37" s="210"/>
      <c r="AB37" s="210"/>
      <c r="AC37" s="210"/>
      <c r="AD37" s="210"/>
      <c r="AE37" s="210"/>
      <c r="AF37" s="210"/>
      <c r="AG37" s="210" t="s">
        <v>388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26</v>
      </c>
      <c r="B38" s="248" t="s">
        <v>1234</v>
      </c>
      <c r="C38" s="255" t="s">
        <v>1235</v>
      </c>
      <c r="D38" s="249" t="s">
        <v>1233</v>
      </c>
      <c r="E38" s="250">
        <v>60</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282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34" t="s">
        <v>274</v>
      </c>
      <c r="B39" s="235" t="s">
        <v>179</v>
      </c>
      <c r="C39" s="254" t="s">
        <v>180</v>
      </c>
      <c r="D39" s="236"/>
      <c r="E39" s="237"/>
      <c r="F39" s="238"/>
      <c r="G39" s="239">
        <f>SUMIF(AG40:AG42,"&lt;&gt;NOR",G40:G42)</f>
        <v>0</v>
      </c>
      <c r="H39" s="233"/>
      <c r="I39" s="233">
        <f>SUM(I40:I42)</f>
        <v>0</v>
      </c>
      <c r="J39" s="233"/>
      <c r="K39" s="233">
        <f>SUM(K40:K42)</f>
        <v>0</v>
      </c>
      <c r="L39" s="233"/>
      <c r="M39" s="233">
        <f>SUM(M40:M42)</f>
        <v>0</v>
      </c>
      <c r="N39" s="232"/>
      <c r="O39" s="232">
        <f>SUM(O40:O42)</f>
        <v>0</v>
      </c>
      <c r="P39" s="232"/>
      <c r="Q39" s="232">
        <f>SUM(Q40:Q42)</f>
        <v>0</v>
      </c>
      <c r="R39" s="233"/>
      <c r="S39" s="233"/>
      <c r="T39" s="233"/>
      <c r="U39" s="233"/>
      <c r="V39" s="233">
        <f>SUM(V40:V42)</f>
        <v>0</v>
      </c>
      <c r="W39" s="233"/>
      <c r="X39" s="233"/>
      <c r="AG39" t="s">
        <v>275</v>
      </c>
    </row>
    <row r="40" spans="1:60" outlineLevel="1" x14ac:dyDescent="0.2">
      <c r="A40" s="247">
        <v>27</v>
      </c>
      <c r="B40" s="248" t="s">
        <v>1236</v>
      </c>
      <c r="C40" s="255" t="s">
        <v>1237</v>
      </c>
      <c r="D40" s="249" t="s">
        <v>872</v>
      </c>
      <c r="E40" s="250">
        <v>2</v>
      </c>
      <c r="F40" s="251"/>
      <c r="G40" s="252">
        <f>ROUND(E40*F40,2)</f>
        <v>0</v>
      </c>
      <c r="H40" s="231"/>
      <c r="I40" s="230">
        <f>ROUND(E40*H40,2)</f>
        <v>0</v>
      </c>
      <c r="J40" s="231"/>
      <c r="K40" s="230">
        <f>ROUND(E40*J40,2)</f>
        <v>0</v>
      </c>
      <c r="L40" s="230">
        <v>21</v>
      </c>
      <c r="M40" s="230">
        <f>G40*(1+L40/100)</f>
        <v>0</v>
      </c>
      <c r="N40" s="229">
        <v>0</v>
      </c>
      <c r="O40" s="229">
        <f>ROUND(E40*N40,2)</f>
        <v>0</v>
      </c>
      <c r="P40" s="229">
        <v>0</v>
      </c>
      <c r="Q40" s="229">
        <f>ROUND(E40*P40,2)</f>
        <v>0</v>
      </c>
      <c r="R40" s="230"/>
      <c r="S40" s="230" t="s">
        <v>279</v>
      </c>
      <c r="T40" s="230" t="s">
        <v>280</v>
      </c>
      <c r="U40" s="230">
        <v>0</v>
      </c>
      <c r="V40" s="230">
        <f>ROUND(E40*U40,2)</f>
        <v>0</v>
      </c>
      <c r="W40" s="230"/>
      <c r="X40" s="230" t="s">
        <v>281</v>
      </c>
      <c r="Y40" s="210"/>
      <c r="Z40" s="210"/>
      <c r="AA40" s="210"/>
      <c r="AB40" s="210"/>
      <c r="AC40" s="210"/>
      <c r="AD40" s="210"/>
      <c r="AE40" s="210"/>
      <c r="AF40" s="210"/>
      <c r="AG40" s="210" t="s">
        <v>282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7">
        <v>28</v>
      </c>
      <c r="B41" s="248" t="s">
        <v>1238</v>
      </c>
      <c r="C41" s="255" t="s">
        <v>1239</v>
      </c>
      <c r="D41" s="249" t="s">
        <v>386</v>
      </c>
      <c r="E41" s="250">
        <v>1</v>
      </c>
      <c r="F41" s="251"/>
      <c r="G41" s="252">
        <f>ROUND(E41*F41,2)</f>
        <v>0</v>
      </c>
      <c r="H41" s="231"/>
      <c r="I41" s="230">
        <f>ROUND(E41*H41,2)</f>
        <v>0</v>
      </c>
      <c r="J41" s="231"/>
      <c r="K41" s="230">
        <f>ROUND(E41*J41,2)</f>
        <v>0</v>
      </c>
      <c r="L41" s="230">
        <v>21</v>
      </c>
      <c r="M41" s="230">
        <f>G41*(1+L41/100)</f>
        <v>0</v>
      </c>
      <c r="N41" s="229">
        <v>0</v>
      </c>
      <c r="O41" s="229">
        <f>ROUND(E41*N41,2)</f>
        <v>0</v>
      </c>
      <c r="P41" s="229">
        <v>0</v>
      </c>
      <c r="Q41" s="229">
        <f>ROUND(E41*P41,2)</f>
        <v>0</v>
      </c>
      <c r="R41" s="230"/>
      <c r="S41" s="230" t="s">
        <v>279</v>
      </c>
      <c r="T41" s="230" t="s">
        <v>280</v>
      </c>
      <c r="U41" s="230">
        <v>0</v>
      </c>
      <c r="V41" s="230">
        <f>ROUND(E41*U41,2)</f>
        <v>0</v>
      </c>
      <c r="W41" s="230"/>
      <c r="X41" s="230" t="s">
        <v>387</v>
      </c>
      <c r="Y41" s="210"/>
      <c r="Z41" s="210"/>
      <c r="AA41" s="210"/>
      <c r="AB41" s="210"/>
      <c r="AC41" s="210"/>
      <c r="AD41" s="210"/>
      <c r="AE41" s="210"/>
      <c r="AF41" s="210"/>
      <c r="AG41" s="210" t="s">
        <v>388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1">
        <v>29</v>
      </c>
      <c r="B42" s="242" t="s">
        <v>1240</v>
      </c>
      <c r="C42" s="256" t="s">
        <v>1241</v>
      </c>
      <c r="D42" s="243" t="s">
        <v>872</v>
      </c>
      <c r="E42" s="244">
        <v>1</v>
      </c>
      <c r="F42" s="245"/>
      <c r="G42" s="246">
        <f>ROUND(E42*F42,2)</f>
        <v>0</v>
      </c>
      <c r="H42" s="231"/>
      <c r="I42" s="230">
        <f>ROUND(E42*H42,2)</f>
        <v>0</v>
      </c>
      <c r="J42" s="231"/>
      <c r="K42" s="230">
        <f>ROUND(E42*J42,2)</f>
        <v>0</v>
      </c>
      <c r="L42" s="230">
        <v>21</v>
      </c>
      <c r="M42" s="230">
        <f>G42*(1+L42/100)</f>
        <v>0</v>
      </c>
      <c r="N42" s="229">
        <v>0</v>
      </c>
      <c r="O42" s="229">
        <f>ROUND(E42*N42,2)</f>
        <v>0</v>
      </c>
      <c r="P42" s="229">
        <v>0</v>
      </c>
      <c r="Q42" s="229">
        <f>ROUND(E42*P42,2)</f>
        <v>0</v>
      </c>
      <c r="R42" s="230"/>
      <c r="S42" s="230" t="s">
        <v>279</v>
      </c>
      <c r="T42" s="230" t="s">
        <v>280</v>
      </c>
      <c r="U42" s="230">
        <v>0</v>
      </c>
      <c r="V42" s="230">
        <f>ROUND(E42*U42,2)</f>
        <v>0</v>
      </c>
      <c r="W42" s="230"/>
      <c r="X42" s="230" t="s">
        <v>281</v>
      </c>
      <c r="Y42" s="210"/>
      <c r="Z42" s="210"/>
      <c r="AA42" s="210"/>
      <c r="AB42" s="210"/>
      <c r="AC42" s="210"/>
      <c r="AD42" s="210"/>
      <c r="AE42" s="210"/>
      <c r="AF42" s="210"/>
      <c r="AG42" s="210" t="s">
        <v>282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3"/>
      <c r="B43" s="4"/>
      <c r="C43" s="258"/>
      <c r="D43" s="6"/>
      <c r="E43" s="3"/>
      <c r="F43" s="3"/>
      <c r="G43" s="3"/>
      <c r="H43" s="3"/>
      <c r="I43" s="3"/>
      <c r="J43" s="3"/>
      <c r="K43" s="3"/>
      <c r="L43" s="3"/>
      <c r="M43" s="3"/>
      <c r="N43" s="3"/>
      <c r="O43" s="3"/>
      <c r="P43" s="3"/>
      <c r="Q43" s="3"/>
      <c r="R43" s="3"/>
      <c r="S43" s="3"/>
      <c r="T43" s="3"/>
      <c r="U43" s="3"/>
      <c r="V43" s="3"/>
      <c r="W43" s="3"/>
      <c r="X43" s="3"/>
      <c r="AE43">
        <v>15</v>
      </c>
      <c r="AF43">
        <v>21</v>
      </c>
      <c r="AG43" t="s">
        <v>261</v>
      </c>
    </row>
    <row r="44" spans="1:60" x14ac:dyDescent="0.2">
      <c r="A44" s="213"/>
      <c r="B44" s="214" t="s">
        <v>31</v>
      </c>
      <c r="C44" s="259"/>
      <c r="D44" s="215"/>
      <c r="E44" s="216"/>
      <c r="F44" s="216"/>
      <c r="G44" s="240">
        <f>G8+G26+G34+G36+G39</f>
        <v>0</v>
      </c>
      <c r="H44" s="3"/>
      <c r="I44" s="3"/>
      <c r="J44" s="3"/>
      <c r="K44" s="3"/>
      <c r="L44" s="3"/>
      <c r="M44" s="3"/>
      <c r="N44" s="3"/>
      <c r="O44" s="3"/>
      <c r="P44" s="3"/>
      <c r="Q44" s="3"/>
      <c r="R44" s="3"/>
      <c r="S44" s="3"/>
      <c r="T44" s="3"/>
      <c r="U44" s="3"/>
      <c r="V44" s="3"/>
      <c r="W44" s="3"/>
      <c r="X44" s="3"/>
      <c r="AE44">
        <f>SUMIF(L7:L42,AE43,G7:G42)</f>
        <v>0</v>
      </c>
      <c r="AF44">
        <f>SUMIF(L7:L42,AF43,G7:G42)</f>
        <v>0</v>
      </c>
      <c r="AG44" t="s">
        <v>380</v>
      </c>
    </row>
    <row r="45" spans="1:60" x14ac:dyDescent="0.2">
      <c r="A45" s="3"/>
      <c r="B45" s="4"/>
      <c r="C45" s="258"/>
      <c r="D45" s="6"/>
      <c r="E45" s="3"/>
      <c r="F45" s="3"/>
      <c r="G45" s="3"/>
      <c r="H45" s="3"/>
      <c r="I45" s="3"/>
      <c r="J45" s="3"/>
      <c r="K45" s="3"/>
      <c r="L45" s="3"/>
      <c r="M45" s="3"/>
      <c r="N45" s="3"/>
      <c r="O45" s="3"/>
      <c r="P45" s="3"/>
      <c r="Q45" s="3"/>
      <c r="R45" s="3"/>
      <c r="S45" s="3"/>
      <c r="T45" s="3"/>
      <c r="U45" s="3"/>
      <c r="V45" s="3"/>
      <c r="W45" s="3"/>
      <c r="X45" s="3"/>
    </row>
    <row r="46" spans="1:60" x14ac:dyDescent="0.2">
      <c r="A46" s="3"/>
      <c r="B46" s="4"/>
      <c r="C46" s="258"/>
      <c r="D46" s="6"/>
      <c r="E46" s="3"/>
      <c r="F46" s="3"/>
      <c r="G46" s="3"/>
      <c r="H46" s="3"/>
      <c r="I46" s="3"/>
      <c r="J46" s="3"/>
      <c r="K46" s="3"/>
      <c r="L46" s="3"/>
      <c r="M46" s="3"/>
      <c r="N46" s="3"/>
      <c r="O46" s="3"/>
      <c r="P46" s="3"/>
      <c r="Q46" s="3"/>
      <c r="R46" s="3"/>
      <c r="S46" s="3"/>
      <c r="T46" s="3"/>
      <c r="U46" s="3"/>
      <c r="V46" s="3"/>
      <c r="W46" s="3"/>
      <c r="X46" s="3"/>
    </row>
    <row r="47" spans="1:60" x14ac:dyDescent="0.2">
      <c r="A47" s="217" t="s">
        <v>381</v>
      </c>
      <c r="B47" s="217"/>
      <c r="C47" s="260"/>
      <c r="D47" s="6"/>
      <c r="E47" s="3"/>
      <c r="F47" s="3"/>
      <c r="G47" s="3"/>
      <c r="H47" s="3"/>
      <c r="I47" s="3"/>
      <c r="J47" s="3"/>
      <c r="K47" s="3"/>
      <c r="L47" s="3"/>
      <c r="M47" s="3"/>
      <c r="N47" s="3"/>
      <c r="O47" s="3"/>
      <c r="P47" s="3"/>
      <c r="Q47" s="3"/>
      <c r="R47" s="3"/>
      <c r="S47" s="3"/>
      <c r="T47" s="3"/>
      <c r="U47" s="3"/>
      <c r="V47" s="3"/>
      <c r="W47" s="3"/>
      <c r="X47" s="3"/>
    </row>
    <row r="48" spans="1:60" x14ac:dyDescent="0.2">
      <c r="A48" s="218"/>
      <c r="B48" s="219"/>
      <c r="C48" s="261"/>
      <c r="D48" s="219"/>
      <c r="E48" s="219"/>
      <c r="F48" s="219"/>
      <c r="G48" s="220"/>
      <c r="H48" s="3"/>
      <c r="I48" s="3"/>
      <c r="J48" s="3"/>
      <c r="K48" s="3"/>
      <c r="L48" s="3"/>
      <c r="M48" s="3"/>
      <c r="N48" s="3"/>
      <c r="O48" s="3"/>
      <c r="P48" s="3"/>
      <c r="Q48" s="3"/>
      <c r="R48" s="3"/>
      <c r="S48" s="3"/>
      <c r="T48" s="3"/>
      <c r="U48" s="3"/>
      <c r="V48" s="3"/>
      <c r="W48" s="3"/>
      <c r="X48" s="3"/>
      <c r="AG48" t="s">
        <v>382</v>
      </c>
    </row>
    <row r="49" spans="1:33" x14ac:dyDescent="0.2">
      <c r="A49" s="221"/>
      <c r="B49" s="222"/>
      <c r="C49" s="262"/>
      <c r="D49" s="222"/>
      <c r="E49" s="222"/>
      <c r="F49" s="222"/>
      <c r="G49" s="223"/>
      <c r="H49" s="3"/>
      <c r="I49" s="3"/>
      <c r="J49" s="3"/>
      <c r="K49" s="3"/>
      <c r="L49" s="3"/>
      <c r="M49" s="3"/>
      <c r="N49" s="3"/>
      <c r="O49" s="3"/>
      <c r="P49" s="3"/>
      <c r="Q49" s="3"/>
      <c r="R49" s="3"/>
      <c r="S49" s="3"/>
      <c r="T49" s="3"/>
      <c r="U49" s="3"/>
      <c r="V49" s="3"/>
      <c r="W49" s="3"/>
      <c r="X49" s="3"/>
    </row>
    <row r="50" spans="1:33" x14ac:dyDescent="0.2">
      <c r="A50" s="221"/>
      <c r="B50" s="222"/>
      <c r="C50" s="262"/>
      <c r="D50" s="222"/>
      <c r="E50" s="222"/>
      <c r="F50" s="222"/>
      <c r="G50" s="223"/>
      <c r="H50" s="3"/>
      <c r="I50" s="3"/>
      <c r="J50" s="3"/>
      <c r="K50" s="3"/>
      <c r="L50" s="3"/>
      <c r="M50" s="3"/>
      <c r="N50" s="3"/>
      <c r="O50" s="3"/>
      <c r="P50" s="3"/>
      <c r="Q50" s="3"/>
      <c r="R50" s="3"/>
      <c r="S50" s="3"/>
      <c r="T50" s="3"/>
      <c r="U50" s="3"/>
      <c r="V50" s="3"/>
      <c r="W50" s="3"/>
      <c r="X50" s="3"/>
    </row>
    <row r="51" spans="1:33" x14ac:dyDescent="0.2">
      <c r="A51" s="221"/>
      <c r="B51" s="222"/>
      <c r="C51" s="262"/>
      <c r="D51" s="222"/>
      <c r="E51" s="222"/>
      <c r="F51" s="222"/>
      <c r="G51" s="223"/>
      <c r="H51" s="3"/>
      <c r="I51" s="3"/>
      <c r="J51" s="3"/>
      <c r="K51" s="3"/>
      <c r="L51" s="3"/>
      <c r="M51" s="3"/>
      <c r="N51" s="3"/>
      <c r="O51" s="3"/>
      <c r="P51" s="3"/>
      <c r="Q51" s="3"/>
      <c r="R51" s="3"/>
      <c r="S51" s="3"/>
      <c r="T51" s="3"/>
      <c r="U51" s="3"/>
      <c r="V51" s="3"/>
      <c r="W51" s="3"/>
      <c r="X51" s="3"/>
    </row>
    <row r="52" spans="1:33" x14ac:dyDescent="0.2">
      <c r="A52" s="224"/>
      <c r="B52" s="225"/>
      <c r="C52" s="263"/>
      <c r="D52" s="225"/>
      <c r="E52" s="225"/>
      <c r="F52" s="225"/>
      <c r="G52" s="226"/>
      <c r="H52" s="3"/>
      <c r="I52" s="3"/>
      <c r="J52" s="3"/>
      <c r="K52" s="3"/>
      <c r="L52" s="3"/>
      <c r="M52" s="3"/>
      <c r="N52" s="3"/>
      <c r="O52" s="3"/>
      <c r="P52" s="3"/>
      <c r="Q52" s="3"/>
      <c r="R52" s="3"/>
      <c r="S52" s="3"/>
      <c r="T52" s="3"/>
      <c r="U52" s="3"/>
      <c r="V52" s="3"/>
      <c r="W52" s="3"/>
      <c r="X52" s="3"/>
    </row>
    <row r="53" spans="1:33" x14ac:dyDescent="0.2">
      <c r="A53" s="3"/>
      <c r="B53" s="4"/>
      <c r="C53" s="258"/>
      <c r="D53" s="6"/>
      <c r="E53" s="3"/>
      <c r="F53" s="3"/>
      <c r="G53" s="3"/>
      <c r="H53" s="3"/>
      <c r="I53" s="3"/>
      <c r="J53" s="3"/>
      <c r="K53" s="3"/>
      <c r="L53" s="3"/>
      <c r="M53" s="3"/>
      <c r="N53" s="3"/>
      <c r="O53" s="3"/>
      <c r="P53" s="3"/>
      <c r="Q53" s="3"/>
      <c r="R53" s="3"/>
      <c r="S53" s="3"/>
      <c r="T53" s="3"/>
      <c r="U53" s="3"/>
      <c r="V53" s="3"/>
      <c r="W53" s="3"/>
      <c r="X53" s="3"/>
    </row>
    <row r="54" spans="1:33" x14ac:dyDescent="0.2">
      <c r="C54" s="264"/>
      <c r="D54" s="10"/>
      <c r="AG54" t="s">
        <v>383</v>
      </c>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7">
    <mergeCell ref="A1:G1"/>
    <mergeCell ref="C2:G2"/>
    <mergeCell ref="C3:G3"/>
    <mergeCell ref="C4:G4"/>
    <mergeCell ref="A47:C47"/>
    <mergeCell ref="A48:G52"/>
    <mergeCell ref="C22:G2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C61B-7934-4D91-8692-E54939326EB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58</v>
      </c>
      <c r="C3" s="199" t="s">
        <v>59</v>
      </c>
      <c r="D3" s="197"/>
      <c r="E3" s="197"/>
      <c r="F3" s="197"/>
      <c r="G3" s="198"/>
      <c r="AC3" s="175" t="s">
        <v>250</v>
      </c>
      <c r="AG3" t="s">
        <v>251</v>
      </c>
    </row>
    <row r="4" spans="1:60" ht="24.95" customHeight="1" x14ac:dyDescent="0.2">
      <c r="A4" s="200" t="s">
        <v>10</v>
      </c>
      <c r="B4" s="201" t="s">
        <v>85</v>
      </c>
      <c r="C4" s="202" t="s">
        <v>86</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220</v>
      </c>
      <c r="C8" s="254" t="s">
        <v>221</v>
      </c>
      <c r="D8" s="236"/>
      <c r="E8" s="237"/>
      <c r="F8" s="238"/>
      <c r="G8" s="239">
        <f>SUMIF(AG9:AG34,"&lt;&gt;NOR",G9:G34)</f>
        <v>0</v>
      </c>
      <c r="H8" s="233"/>
      <c r="I8" s="233">
        <f>SUM(I9:I34)</f>
        <v>0</v>
      </c>
      <c r="J8" s="233"/>
      <c r="K8" s="233">
        <f>SUM(K9:K34)</f>
        <v>0</v>
      </c>
      <c r="L8" s="233"/>
      <c r="M8" s="233">
        <f>SUM(M9:M34)</f>
        <v>0</v>
      </c>
      <c r="N8" s="232"/>
      <c r="O8" s="232">
        <f>SUM(O9:O34)</f>
        <v>0.02</v>
      </c>
      <c r="P8" s="232"/>
      <c r="Q8" s="232">
        <f>SUM(Q9:Q34)</f>
        <v>0</v>
      </c>
      <c r="R8" s="233"/>
      <c r="S8" s="233"/>
      <c r="T8" s="233"/>
      <c r="U8" s="233"/>
      <c r="V8" s="233">
        <f>SUM(V9:V34)</f>
        <v>0</v>
      </c>
      <c r="W8" s="233"/>
      <c r="X8" s="233"/>
      <c r="AG8" t="s">
        <v>275</v>
      </c>
    </row>
    <row r="9" spans="1:60" outlineLevel="1" x14ac:dyDescent="0.2">
      <c r="A9" s="247">
        <v>1</v>
      </c>
      <c r="B9" s="248" t="s">
        <v>2002</v>
      </c>
      <c r="C9" s="255" t="s">
        <v>399</v>
      </c>
      <c r="D9" s="249" t="s">
        <v>345</v>
      </c>
      <c r="E9" s="250">
        <v>133</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281</v>
      </c>
      <c r="Y9" s="210"/>
      <c r="Z9" s="210"/>
      <c r="AA9" s="210"/>
      <c r="AB9" s="210"/>
      <c r="AC9" s="210"/>
      <c r="AD9" s="210"/>
      <c r="AE9" s="210"/>
      <c r="AF9" s="210"/>
      <c r="AG9" s="210" t="s">
        <v>330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7">
        <v>2</v>
      </c>
      <c r="B10" s="248" t="s">
        <v>2003</v>
      </c>
      <c r="C10" s="255" t="s">
        <v>401</v>
      </c>
      <c r="D10" s="249" t="s">
        <v>386</v>
      </c>
      <c r="E10" s="250">
        <v>13</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388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45" outlineLevel="1" x14ac:dyDescent="0.2">
      <c r="A11" s="247">
        <v>3</v>
      </c>
      <c r="B11" s="248" t="s">
        <v>2004</v>
      </c>
      <c r="C11" s="255" t="s">
        <v>2005</v>
      </c>
      <c r="D11" s="249" t="s">
        <v>307</v>
      </c>
      <c r="E11" s="250">
        <v>5</v>
      </c>
      <c r="F11" s="251"/>
      <c r="G11" s="252">
        <f>ROUND(E11*F11,2)</f>
        <v>0</v>
      </c>
      <c r="H11" s="231"/>
      <c r="I11" s="230">
        <f>ROUND(E11*H11,2)</f>
        <v>0</v>
      </c>
      <c r="J11" s="231"/>
      <c r="K11" s="230">
        <f>ROUND(E11*J11,2)</f>
        <v>0</v>
      </c>
      <c r="L11" s="230">
        <v>21</v>
      </c>
      <c r="M11" s="230">
        <f>G11*(1+L11/100)</f>
        <v>0</v>
      </c>
      <c r="N11" s="229">
        <v>4.0000000000000001E-3</v>
      </c>
      <c r="O11" s="229">
        <f>ROUND(E11*N11,2)</f>
        <v>0.02</v>
      </c>
      <c r="P11" s="229">
        <v>0</v>
      </c>
      <c r="Q11" s="229">
        <f>ROUND(E11*P11,2)</f>
        <v>0</v>
      </c>
      <c r="R11" s="230"/>
      <c r="S11" s="230" t="s">
        <v>279</v>
      </c>
      <c r="T11" s="230" t="s">
        <v>280</v>
      </c>
      <c r="U11" s="230">
        <v>0</v>
      </c>
      <c r="V11" s="230">
        <f>ROUND(E11*U11,2)</f>
        <v>0</v>
      </c>
      <c r="W11" s="230"/>
      <c r="X11" s="230" t="s">
        <v>281</v>
      </c>
      <c r="Y11" s="210"/>
      <c r="Z11" s="210"/>
      <c r="AA11" s="210"/>
      <c r="AB11" s="210"/>
      <c r="AC11" s="210"/>
      <c r="AD11" s="210"/>
      <c r="AE11" s="210"/>
      <c r="AF11" s="210"/>
      <c r="AG11" s="210" t="s">
        <v>330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1" x14ac:dyDescent="0.2">
      <c r="A12" s="247">
        <v>4</v>
      </c>
      <c r="B12" s="248" t="s">
        <v>2006</v>
      </c>
      <c r="C12" s="255" t="s">
        <v>2007</v>
      </c>
      <c r="D12" s="249" t="s">
        <v>345</v>
      </c>
      <c r="E12" s="250">
        <v>36</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281</v>
      </c>
      <c r="Y12" s="210"/>
      <c r="Z12" s="210"/>
      <c r="AA12" s="210"/>
      <c r="AB12" s="210"/>
      <c r="AC12" s="210"/>
      <c r="AD12" s="210"/>
      <c r="AE12" s="210"/>
      <c r="AF12" s="210"/>
      <c r="AG12" s="210" t="s">
        <v>330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47">
        <v>5</v>
      </c>
      <c r="B13" s="248" t="s">
        <v>2008</v>
      </c>
      <c r="C13" s="255" t="s">
        <v>2009</v>
      </c>
      <c r="D13" s="249" t="s">
        <v>345</v>
      </c>
      <c r="E13" s="250">
        <v>3</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281</v>
      </c>
      <c r="Y13" s="210"/>
      <c r="Z13" s="210"/>
      <c r="AA13" s="210"/>
      <c r="AB13" s="210"/>
      <c r="AC13" s="210"/>
      <c r="AD13" s="210"/>
      <c r="AE13" s="210"/>
      <c r="AF13" s="210"/>
      <c r="AG13" s="210" t="s">
        <v>330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1" x14ac:dyDescent="0.2">
      <c r="A14" s="247">
        <v>6</v>
      </c>
      <c r="B14" s="248" t="s">
        <v>2010</v>
      </c>
      <c r="C14" s="255" t="s">
        <v>2011</v>
      </c>
      <c r="D14" s="249" t="s">
        <v>345</v>
      </c>
      <c r="E14" s="250">
        <v>25</v>
      </c>
      <c r="F14" s="251"/>
      <c r="G14" s="252">
        <f>ROUND(E14*F14,2)</f>
        <v>0</v>
      </c>
      <c r="H14" s="231"/>
      <c r="I14" s="230">
        <f>ROUND(E14*H14,2)</f>
        <v>0</v>
      </c>
      <c r="J14" s="231"/>
      <c r="K14" s="230">
        <f>ROUND(E14*J14,2)</f>
        <v>0</v>
      </c>
      <c r="L14" s="230">
        <v>21</v>
      </c>
      <c r="M14" s="230">
        <f>G14*(1+L14/100)</f>
        <v>0</v>
      </c>
      <c r="N14" s="229">
        <v>0</v>
      </c>
      <c r="O14" s="229">
        <f>ROUND(E14*N14,2)</f>
        <v>0</v>
      </c>
      <c r="P14" s="229">
        <v>0</v>
      </c>
      <c r="Q14" s="229">
        <f>ROUND(E14*P14,2)</f>
        <v>0</v>
      </c>
      <c r="R14" s="230"/>
      <c r="S14" s="230" t="s">
        <v>279</v>
      </c>
      <c r="T14" s="230" t="s">
        <v>280</v>
      </c>
      <c r="U14" s="230">
        <v>0</v>
      </c>
      <c r="V14" s="230">
        <f>ROUND(E14*U14,2)</f>
        <v>0</v>
      </c>
      <c r="W14" s="230"/>
      <c r="X14" s="230" t="s">
        <v>281</v>
      </c>
      <c r="Y14" s="210"/>
      <c r="Z14" s="210"/>
      <c r="AA14" s="210"/>
      <c r="AB14" s="210"/>
      <c r="AC14" s="210"/>
      <c r="AD14" s="210"/>
      <c r="AE14" s="210"/>
      <c r="AF14" s="210"/>
      <c r="AG14" s="210" t="s">
        <v>330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1" x14ac:dyDescent="0.2">
      <c r="A15" s="247">
        <v>7</v>
      </c>
      <c r="B15" s="248" t="s">
        <v>2012</v>
      </c>
      <c r="C15" s="255" t="s">
        <v>2013</v>
      </c>
      <c r="D15" s="249" t="s">
        <v>345</v>
      </c>
      <c r="E15" s="250">
        <v>9</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281</v>
      </c>
      <c r="Y15" s="210"/>
      <c r="Z15" s="210"/>
      <c r="AA15" s="210"/>
      <c r="AB15" s="210"/>
      <c r="AC15" s="210"/>
      <c r="AD15" s="210"/>
      <c r="AE15" s="210"/>
      <c r="AF15" s="210"/>
      <c r="AG15" s="210" t="s">
        <v>330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1" x14ac:dyDescent="0.2">
      <c r="A16" s="247">
        <v>8</v>
      </c>
      <c r="B16" s="248" t="s">
        <v>2014</v>
      </c>
      <c r="C16" s="255" t="s">
        <v>2015</v>
      </c>
      <c r="D16" s="249" t="s">
        <v>345</v>
      </c>
      <c r="E16" s="250">
        <v>0.5</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281</v>
      </c>
      <c r="Y16" s="210"/>
      <c r="Z16" s="210"/>
      <c r="AA16" s="210"/>
      <c r="AB16" s="210"/>
      <c r="AC16" s="210"/>
      <c r="AD16" s="210"/>
      <c r="AE16" s="210"/>
      <c r="AF16" s="210"/>
      <c r="AG16" s="210" t="s">
        <v>330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1" x14ac:dyDescent="0.2">
      <c r="A17" s="247">
        <v>9</v>
      </c>
      <c r="B17" s="248" t="s">
        <v>2016</v>
      </c>
      <c r="C17" s="255" t="s">
        <v>2017</v>
      </c>
      <c r="D17" s="249" t="s">
        <v>345</v>
      </c>
      <c r="E17" s="250">
        <v>20</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281</v>
      </c>
      <c r="Y17" s="210"/>
      <c r="Z17" s="210"/>
      <c r="AA17" s="210"/>
      <c r="AB17" s="210"/>
      <c r="AC17" s="210"/>
      <c r="AD17" s="210"/>
      <c r="AE17" s="210"/>
      <c r="AF17" s="210"/>
      <c r="AG17" s="210" t="s">
        <v>330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1" x14ac:dyDescent="0.2">
      <c r="A18" s="247">
        <v>10</v>
      </c>
      <c r="B18" s="248" t="s">
        <v>2018</v>
      </c>
      <c r="C18" s="255" t="s">
        <v>2019</v>
      </c>
      <c r="D18" s="249" t="s">
        <v>345</v>
      </c>
      <c r="E18" s="250">
        <v>10</v>
      </c>
      <c r="F18" s="251"/>
      <c r="G18" s="252">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281</v>
      </c>
      <c r="Y18" s="210"/>
      <c r="Z18" s="210"/>
      <c r="AA18" s="210"/>
      <c r="AB18" s="210"/>
      <c r="AC18" s="210"/>
      <c r="AD18" s="210"/>
      <c r="AE18" s="210"/>
      <c r="AF18" s="210"/>
      <c r="AG18" s="210" t="s">
        <v>330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47">
        <v>11</v>
      </c>
      <c r="B19" s="248" t="s">
        <v>2020</v>
      </c>
      <c r="C19" s="255" t="s">
        <v>2021</v>
      </c>
      <c r="D19" s="249" t="s">
        <v>345</v>
      </c>
      <c r="E19" s="250">
        <v>7</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0</v>
      </c>
      <c r="V19" s="230">
        <f>ROUND(E19*U19,2)</f>
        <v>0</v>
      </c>
      <c r="W19" s="230"/>
      <c r="X19" s="230" t="s">
        <v>281</v>
      </c>
      <c r="Y19" s="210"/>
      <c r="Z19" s="210"/>
      <c r="AA19" s="210"/>
      <c r="AB19" s="210"/>
      <c r="AC19" s="210"/>
      <c r="AD19" s="210"/>
      <c r="AE19" s="210"/>
      <c r="AF19" s="210"/>
      <c r="AG19" s="210" t="s">
        <v>330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33.75" outlineLevel="1" x14ac:dyDescent="0.2">
      <c r="A20" s="247">
        <v>12</v>
      </c>
      <c r="B20" s="248" t="s">
        <v>2022</v>
      </c>
      <c r="C20" s="255" t="s">
        <v>2023</v>
      </c>
      <c r="D20" s="249" t="s">
        <v>345</v>
      </c>
      <c r="E20" s="250">
        <v>1.5</v>
      </c>
      <c r="F20" s="251"/>
      <c r="G20" s="252">
        <f>ROUND(E20*F20,2)</f>
        <v>0</v>
      </c>
      <c r="H20" s="231"/>
      <c r="I20" s="230">
        <f>ROUND(E20*H20,2)</f>
        <v>0</v>
      </c>
      <c r="J20" s="231"/>
      <c r="K20" s="230">
        <f>ROUND(E20*J20,2)</f>
        <v>0</v>
      </c>
      <c r="L20" s="230">
        <v>21</v>
      </c>
      <c r="M20" s="230">
        <f>G20*(1+L20/100)</f>
        <v>0</v>
      </c>
      <c r="N20" s="229">
        <v>0</v>
      </c>
      <c r="O20" s="229">
        <f>ROUND(E20*N20,2)</f>
        <v>0</v>
      </c>
      <c r="P20" s="229">
        <v>0</v>
      </c>
      <c r="Q20" s="229">
        <f>ROUND(E20*P20,2)</f>
        <v>0</v>
      </c>
      <c r="R20" s="230"/>
      <c r="S20" s="230" t="s">
        <v>279</v>
      </c>
      <c r="T20" s="230" t="s">
        <v>280</v>
      </c>
      <c r="U20" s="230">
        <v>0</v>
      </c>
      <c r="V20" s="230">
        <f>ROUND(E20*U20,2)</f>
        <v>0</v>
      </c>
      <c r="W20" s="230"/>
      <c r="X20" s="230" t="s">
        <v>281</v>
      </c>
      <c r="Y20" s="210"/>
      <c r="Z20" s="210"/>
      <c r="AA20" s="210"/>
      <c r="AB20" s="210"/>
      <c r="AC20" s="210"/>
      <c r="AD20" s="210"/>
      <c r="AE20" s="210"/>
      <c r="AF20" s="210"/>
      <c r="AG20" s="210" t="s">
        <v>330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13</v>
      </c>
      <c r="B21" s="248" t="s">
        <v>2024</v>
      </c>
      <c r="C21" s="255" t="s">
        <v>2025</v>
      </c>
      <c r="D21" s="249" t="s">
        <v>345</v>
      </c>
      <c r="E21" s="250">
        <v>3</v>
      </c>
      <c r="F21" s="251"/>
      <c r="G21" s="252">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v>
      </c>
      <c r="V21" s="230">
        <f>ROUND(E21*U21,2)</f>
        <v>0</v>
      </c>
      <c r="W21" s="230"/>
      <c r="X21" s="230" t="s">
        <v>281</v>
      </c>
      <c r="Y21" s="210"/>
      <c r="Z21" s="210"/>
      <c r="AA21" s="210"/>
      <c r="AB21" s="210"/>
      <c r="AC21" s="210"/>
      <c r="AD21" s="210"/>
      <c r="AE21" s="210"/>
      <c r="AF21" s="210"/>
      <c r="AG21" s="210" t="s">
        <v>330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14</v>
      </c>
      <c r="B22" s="248" t="s">
        <v>2026</v>
      </c>
      <c r="C22" s="255" t="s">
        <v>2027</v>
      </c>
      <c r="D22" s="249" t="s">
        <v>345</v>
      </c>
      <c r="E22" s="250">
        <v>9</v>
      </c>
      <c r="F22" s="251"/>
      <c r="G22" s="252">
        <f>ROUND(E22*F22,2)</f>
        <v>0</v>
      </c>
      <c r="H22" s="231"/>
      <c r="I22" s="230">
        <f>ROUND(E22*H22,2)</f>
        <v>0</v>
      </c>
      <c r="J22" s="231"/>
      <c r="K22" s="230">
        <f>ROUND(E22*J22,2)</f>
        <v>0</v>
      </c>
      <c r="L22" s="230">
        <v>21</v>
      </c>
      <c r="M22" s="230">
        <f>G22*(1+L22/100)</f>
        <v>0</v>
      </c>
      <c r="N22" s="229">
        <v>0</v>
      </c>
      <c r="O22" s="229">
        <f>ROUND(E22*N22,2)</f>
        <v>0</v>
      </c>
      <c r="P22" s="229">
        <v>0</v>
      </c>
      <c r="Q22" s="229">
        <f>ROUND(E22*P22,2)</f>
        <v>0</v>
      </c>
      <c r="R22" s="230"/>
      <c r="S22" s="230" t="s">
        <v>279</v>
      </c>
      <c r="T22" s="230" t="s">
        <v>280</v>
      </c>
      <c r="U22" s="230">
        <v>0</v>
      </c>
      <c r="V22" s="230">
        <f>ROUND(E22*U22,2)</f>
        <v>0</v>
      </c>
      <c r="W22" s="230"/>
      <c r="X22" s="230" t="s">
        <v>281</v>
      </c>
      <c r="Y22" s="210"/>
      <c r="Z22" s="210"/>
      <c r="AA22" s="210"/>
      <c r="AB22" s="210"/>
      <c r="AC22" s="210"/>
      <c r="AD22" s="210"/>
      <c r="AE22" s="210"/>
      <c r="AF22" s="210"/>
      <c r="AG22" s="210" t="s">
        <v>330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15</v>
      </c>
      <c r="B23" s="248" t="s">
        <v>2028</v>
      </c>
      <c r="C23" s="255" t="s">
        <v>2029</v>
      </c>
      <c r="D23" s="249" t="s">
        <v>345</v>
      </c>
      <c r="E23" s="250">
        <v>8</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330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7">
        <v>16</v>
      </c>
      <c r="B24" s="248" t="s">
        <v>2030</v>
      </c>
      <c r="C24" s="255" t="s">
        <v>2031</v>
      </c>
      <c r="D24" s="249" t="s">
        <v>345</v>
      </c>
      <c r="E24" s="250">
        <v>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330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17</v>
      </c>
      <c r="B25" s="248" t="s">
        <v>2032</v>
      </c>
      <c r="C25" s="255" t="s">
        <v>2033</v>
      </c>
      <c r="D25" s="249" t="s">
        <v>386</v>
      </c>
      <c r="E25" s="250">
        <v>2</v>
      </c>
      <c r="F25" s="251"/>
      <c r="G25" s="252">
        <f>ROUND(E25*F25,2)</f>
        <v>0</v>
      </c>
      <c r="H25" s="231"/>
      <c r="I25" s="230">
        <f>ROUND(E25*H25,2)</f>
        <v>0</v>
      </c>
      <c r="J25" s="231"/>
      <c r="K25" s="230">
        <f>ROUND(E25*J25,2)</f>
        <v>0</v>
      </c>
      <c r="L25" s="230">
        <v>21</v>
      </c>
      <c r="M25" s="230">
        <f>G25*(1+L25/100)</f>
        <v>0</v>
      </c>
      <c r="N25" s="229">
        <v>0</v>
      </c>
      <c r="O25" s="229">
        <f>ROUND(E25*N25,2)</f>
        <v>0</v>
      </c>
      <c r="P25" s="229">
        <v>0</v>
      </c>
      <c r="Q25" s="229">
        <f>ROUND(E25*P25,2)</f>
        <v>0</v>
      </c>
      <c r="R25" s="230"/>
      <c r="S25" s="230" t="s">
        <v>279</v>
      </c>
      <c r="T25" s="230" t="s">
        <v>280</v>
      </c>
      <c r="U25" s="230">
        <v>0</v>
      </c>
      <c r="V25" s="230">
        <f>ROUND(E25*U25,2)</f>
        <v>0</v>
      </c>
      <c r="W25" s="230"/>
      <c r="X25" s="230" t="s">
        <v>281</v>
      </c>
      <c r="Y25" s="210"/>
      <c r="Z25" s="210"/>
      <c r="AA25" s="210"/>
      <c r="AB25" s="210"/>
      <c r="AC25" s="210"/>
      <c r="AD25" s="210"/>
      <c r="AE25" s="210"/>
      <c r="AF25" s="210"/>
      <c r="AG25" s="210" t="s">
        <v>330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47">
        <v>18</v>
      </c>
      <c r="B26" s="248" t="s">
        <v>2034</v>
      </c>
      <c r="C26" s="255" t="s">
        <v>2035</v>
      </c>
      <c r="D26" s="249" t="s">
        <v>386</v>
      </c>
      <c r="E26" s="250">
        <v>3</v>
      </c>
      <c r="F26" s="251"/>
      <c r="G26" s="252">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281</v>
      </c>
      <c r="Y26" s="210"/>
      <c r="Z26" s="210"/>
      <c r="AA26" s="210"/>
      <c r="AB26" s="210"/>
      <c r="AC26" s="210"/>
      <c r="AD26" s="210"/>
      <c r="AE26" s="210"/>
      <c r="AF26" s="210"/>
      <c r="AG26" s="210" t="s">
        <v>330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7">
        <v>19</v>
      </c>
      <c r="B27" s="248" t="s">
        <v>2036</v>
      </c>
      <c r="C27" s="255" t="s">
        <v>2037</v>
      </c>
      <c r="D27" s="249" t="s">
        <v>386</v>
      </c>
      <c r="E27" s="250">
        <v>1</v>
      </c>
      <c r="F27" s="251"/>
      <c r="G27" s="252">
        <f>ROUND(E27*F27,2)</f>
        <v>0</v>
      </c>
      <c r="H27" s="231"/>
      <c r="I27" s="230">
        <f>ROUND(E27*H27,2)</f>
        <v>0</v>
      </c>
      <c r="J27" s="231"/>
      <c r="K27" s="230">
        <f>ROUND(E27*J27,2)</f>
        <v>0</v>
      </c>
      <c r="L27" s="230">
        <v>21</v>
      </c>
      <c r="M27" s="230">
        <f>G27*(1+L27/100)</f>
        <v>0</v>
      </c>
      <c r="N27" s="229">
        <v>0</v>
      </c>
      <c r="O27" s="229">
        <f>ROUND(E27*N27,2)</f>
        <v>0</v>
      </c>
      <c r="P27" s="229">
        <v>0</v>
      </c>
      <c r="Q27" s="229">
        <f>ROUND(E27*P27,2)</f>
        <v>0</v>
      </c>
      <c r="R27" s="230"/>
      <c r="S27" s="230" t="s">
        <v>279</v>
      </c>
      <c r="T27" s="230" t="s">
        <v>280</v>
      </c>
      <c r="U27" s="230">
        <v>0</v>
      </c>
      <c r="V27" s="230">
        <f>ROUND(E27*U27,2)</f>
        <v>0</v>
      </c>
      <c r="W27" s="230"/>
      <c r="X27" s="230" t="s">
        <v>281</v>
      </c>
      <c r="Y27" s="210"/>
      <c r="Z27" s="210"/>
      <c r="AA27" s="210"/>
      <c r="AB27" s="210"/>
      <c r="AC27" s="210"/>
      <c r="AD27" s="210"/>
      <c r="AE27" s="210"/>
      <c r="AF27" s="210"/>
      <c r="AG27" s="210" t="s">
        <v>330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20</v>
      </c>
      <c r="B28" s="248" t="s">
        <v>2038</v>
      </c>
      <c r="C28" s="255" t="s">
        <v>2039</v>
      </c>
      <c r="D28" s="249" t="s">
        <v>386</v>
      </c>
      <c r="E28" s="250">
        <v>1</v>
      </c>
      <c r="F28" s="251"/>
      <c r="G28" s="252">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281</v>
      </c>
      <c r="Y28" s="210"/>
      <c r="Z28" s="210"/>
      <c r="AA28" s="210"/>
      <c r="AB28" s="210"/>
      <c r="AC28" s="210"/>
      <c r="AD28" s="210"/>
      <c r="AE28" s="210"/>
      <c r="AF28" s="210"/>
      <c r="AG28" s="210" t="s">
        <v>330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21</v>
      </c>
      <c r="B29" s="248" t="s">
        <v>2040</v>
      </c>
      <c r="C29" s="255" t="s">
        <v>2041</v>
      </c>
      <c r="D29" s="249" t="s">
        <v>386</v>
      </c>
      <c r="E29" s="250">
        <v>1</v>
      </c>
      <c r="F29" s="251"/>
      <c r="G29" s="252">
        <f>ROUND(E29*F29,2)</f>
        <v>0</v>
      </c>
      <c r="H29" s="231"/>
      <c r="I29" s="230">
        <f>ROUND(E29*H29,2)</f>
        <v>0</v>
      </c>
      <c r="J29" s="231"/>
      <c r="K29" s="230">
        <f>ROUND(E29*J29,2)</f>
        <v>0</v>
      </c>
      <c r="L29" s="230">
        <v>21</v>
      </c>
      <c r="M29" s="230">
        <f>G29*(1+L29/100)</f>
        <v>0</v>
      </c>
      <c r="N29" s="229">
        <v>0</v>
      </c>
      <c r="O29" s="229">
        <f>ROUND(E29*N29,2)</f>
        <v>0</v>
      </c>
      <c r="P29" s="229">
        <v>0</v>
      </c>
      <c r="Q29" s="229">
        <f>ROUND(E29*P29,2)</f>
        <v>0</v>
      </c>
      <c r="R29" s="230"/>
      <c r="S29" s="230" t="s">
        <v>279</v>
      </c>
      <c r="T29" s="230" t="s">
        <v>280</v>
      </c>
      <c r="U29" s="230">
        <v>0</v>
      </c>
      <c r="V29" s="230">
        <f>ROUND(E29*U29,2)</f>
        <v>0</v>
      </c>
      <c r="W29" s="230"/>
      <c r="X29" s="230" t="s">
        <v>281</v>
      </c>
      <c r="Y29" s="210"/>
      <c r="Z29" s="210"/>
      <c r="AA29" s="210"/>
      <c r="AB29" s="210"/>
      <c r="AC29" s="210"/>
      <c r="AD29" s="210"/>
      <c r="AE29" s="210"/>
      <c r="AF29" s="210"/>
      <c r="AG29" s="210" t="s">
        <v>330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47">
        <v>22</v>
      </c>
      <c r="B30" s="248" t="s">
        <v>2042</v>
      </c>
      <c r="C30" s="255" t="s">
        <v>2043</v>
      </c>
      <c r="D30" s="249" t="s">
        <v>386</v>
      </c>
      <c r="E30" s="250">
        <v>1</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0</v>
      </c>
      <c r="V30" s="230">
        <f>ROUND(E30*U30,2)</f>
        <v>0</v>
      </c>
      <c r="W30" s="230"/>
      <c r="X30" s="230" t="s">
        <v>281</v>
      </c>
      <c r="Y30" s="210"/>
      <c r="Z30" s="210"/>
      <c r="AA30" s="210"/>
      <c r="AB30" s="210"/>
      <c r="AC30" s="210"/>
      <c r="AD30" s="210"/>
      <c r="AE30" s="210"/>
      <c r="AF30" s="210"/>
      <c r="AG30" s="210" t="s">
        <v>330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47">
        <v>23</v>
      </c>
      <c r="B31" s="248" t="s">
        <v>2044</v>
      </c>
      <c r="C31" s="255" t="s">
        <v>2045</v>
      </c>
      <c r="D31" s="249" t="s">
        <v>386</v>
      </c>
      <c r="E31" s="250">
        <v>1</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330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7">
        <v>24</v>
      </c>
      <c r="B32" s="248" t="s">
        <v>2046</v>
      </c>
      <c r="C32" s="255" t="s">
        <v>2047</v>
      </c>
      <c r="D32" s="249" t="s">
        <v>386</v>
      </c>
      <c r="E32" s="250">
        <v>1</v>
      </c>
      <c r="F32" s="251"/>
      <c r="G32" s="252">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281</v>
      </c>
      <c r="Y32" s="210"/>
      <c r="Z32" s="210"/>
      <c r="AA32" s="210"/>
      <c r="AB32" s="210"/>
      <c r="AC32" s="210"/>
      <c r="AD32" s="210"/>
      <c r="AE32" s="210"/>
      <c r="AF32" s="210"/>
      <c r="AG32" s="210" t="s">
        <v>330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47">
        <v>25</v>
      </c>
      <c r="B33" s="248" t="s">
        <v>2048</v>
      </c>
      <c r="C33" s="255" t="s">
        <v>2049</v>
      </c>
      <c r="D33" s="249" t="s">
        <v>386</v>
      </c>
      <c r="E33" s="250">
        <v>1</v>
      </c>
      <c r="F33" s="251"/>
      <c r="G33" s="252">
        <f>ROUND(E33*F33,2)</f>
        <v>0</v>
      </c>
      <c r="H33" s="231"/>
      <c r="I33" s="230">
        <f>ROUND(E33*H33,2)</f>
        <v>0</v>
      </c>
      <c r="J33" s="231"/>
      <c r="K33" s="230">
        <f>ROUND(E33*J33,2)</f>
        <v>0</v>
      </c>
      <c r="L33" s="230">
        <v>21</v>
      </c>
      <c r="M33" s="230">
        <f>G33*(1+L33/100)</f>
        <v>0</v>
      </c>
      <c r="N33" s="229">
        <v>0</v>
      </c>
      <c r="O33" s="229">
        <f>ROUND(E33*N33,2)</f>
        <v>0</v>
      </c>
      <c r="P33" s="229">
        <v>0</v>
      </c>
      <c r="Q33" s="229">
        <f>ROUND(E33*P33,2)</f>
        <v>0</v>
      </c>
      <c r="R33" s="230"/>
      <c r="S33" s="230" t="s">
        <v>279</v>
      </c>
      <c r="T33" s="230" t="s">
        <v>280</v>
      </c>
      <c r="U33" s="230">
        <v>0</v>
      </c>
      <c r="V33" s="230">
        <f>ROUND(E33*U33,2)</f>
        <v>0</v>
      </c>
      <c r="W33" s="230"/>
      <c r="X33" s="230" t="s">
        <v>281</v>
      </c>
      <c r="Y33" s="210"/>
      <c r="Z33" s="210"/>
      <c r="AA33" s="210"/>
      <c r="AB33" s="210"/>
      <c r="AC33" s="210"/>
      <c r="AD33" s="210"/>
      <c r="AE33" s="210"/>
      <c r="AF33" s="210"/>
      <c r="AG33" s="210" t="s">
        <v>330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47">
        <v>26</v>
      </c>
      <c r="B34" s="248" t="s">
        <v>2050</v>
      </c>
      <c r="C34" s="255" t="s">
        <v>2051</v>
      </c>
      <c r="D34" s="249" t="s">
        <v>386</v>
      </c>
      <c r="E34" s="250">
        <v>1</v>
      </c>
      <c r="F34" s="251"/>
      <c r="G34" s="252">
        <f>ROUND(E34*F34,2)</f>
        <v>0</v>
      </c>
      <c r="H34" s="231"/>
      <c r="I34" s="230">
        <f>ROUND(E34*H34,2)</f>
        <v>0</v>
      </c>
      <c r="J34" s="231"/>
      <c r="K34" s="230">
        <f>ROUND(E34*J34,2)</f>
        <v>0</v>
      </c>
      <c r="L34" s="230">
        <v>21</v>
      </c>
      <c r="M34" s="230">
        <f>G34*(1+L34/100)</f>
        <v>0</v>
      </c>
      <c r="N34" s="229">
        <v>0</v>
      </c>
      <c r="O34" s="229">
        <f>ROUND(E34*N34,2)</f>
        <v>0</v>
      </c>
      <c r="P34" s="229">
        <v>0</v>
      </c>
      <c r="Q34" s="229">
        <f>ROUND(E34*P34,2)</f>
        <v>0</v>
      </c>
      <c r="R34" s="230"/>
      <c r="S34" s="230" t="s">
        <v>279</v>
      </c>
      <c r="T34" s="230" t="s">
        <v>280</v>
      </c>
      <c r="U34" s="230">
        <v>0</v>
      </c>
      <c r="V34" s="230">
        <f>ROUND(E34*U34,2)</f>
        <v>0</v>
      </c>
      <c r="W34" s="230"/>
      <c r="X34" s="230" t="s">
        <v>281</v>
      </c>
      <c r="Y34" s="210"/>
      <c r="Z34" s="210"/>
      <c r="AA34" s="210"/>
      <c r="AB34" s="210"/>
      <c r="AC34" s="210"/>
      <c r="AD34" s="210"/>
      <c r="AE34" s="210"/>
      <c r="AF34" s="210"/>
      <c r="AG34" s="210" t="s">
        <v>330</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34" t="s">
        <v>274</v>
      </c>
      <c r="B35" s="235" t="s">
        <v>226</v>
      </c>
      <c r="C35" s="254" t="s">
        <v>227</v>
      </c>
      <c r="D35" s="236"/>
      <c r="E35" s="237"/>
      <c r="F35" s="238"/>
      <c r="G35" s="239">
        <f>SUMIF(AG36:AG53,"&lt;&gt;NOR",G36:G53)</f>
        <v>0</v>
      </c>
      <c r="H35" s="233"/>
      <c r="I35" s="233">
        <f>SUM(I36:I53)</f>
        <v>0</v>
      </c>
      <c r="J35" s="233"/>
      <c r="K35" s="233">
        <f>SUM(K36:K53)</f>
        <v>0</v>
      </c>
      <c r="L35" s="233"/>
      <c r="M35" s="233">
        <f>SUM(M36:M53)</f>
        <v>0</v>
      </c>
      <c r="N35" s="232"/>
      <c r="O35" s="232">
        <f>SUM(O36:O53)</f>
        <v>0</v>
      </c>
      <c r="P35" s="232"/>
      <c r="Q35" s="232">
        <f>SUM(Q36:Q53)</f>
        <v>0</v>
      </c>
      <c r="R35" s="233"/>
      <c r="S35" s="233"/>
      <c r="T35" s="233"/>
      <c r="U35" s="233"/>
      <c r="V35" s="233">
        <f>SUM(V36:V53)</f>
        <v>0</v>
      </c>
      <c r="W35" s="233"/>
      <c r="X35" s="233"/>
      <c r="AG35" t="s">
        <v>275</v>
      </c>
    </row>
    <row r="36" spans="1:60" outlineLevel="1" x14ac:dyDescent="0.2">
      <c r="A36" s="247">
        <v>27</v>
      </c>
      <c r="B36" s="248" t="s">
        <v>2052</v>
      </c>
      <c r="C36" s="255" t="s">
        <v>2053</v>
      </c>
      <c r="D36" s="249" t="s">
        <v>386</v>
      </c>
      <c r="E36" s="250">
        <v>1</v>
      </c>
      <c r="F36" s="251"/>
      <c r="G36" s="252">
        <f>ROUND(E36*F36,2)</f>
        <v>0</v>
      </c>
      <c r="H36" s="231"/>
      <c r="I36" s="230">
        <f>ROUND(E36*H36,2)</f>
        <v>0</v>
      </c>
      <c r="J36" s="231"/>
      <c r="K36" s="230">
        <f>ROUND(E36*J36,2)</f>
        <v>0</v>
      </c>
      <c r="L36" s="230">
        <v>21</v>
      </c>
      <c r="M36" s="230">
        <f>G36*(1+L36/100)</f>
        <v>0</v>
      </c>
      <c r="N36" s="229">
        <v>0</v>
      </c>
      <c r="O36" s="229">
        <f>ROUND(E36*N36,2)</f>
        <v>0</v>
      </c>
      <c r="P36" s="229">
        <v>0</v>
      </c>
      <c r="Q36" s="229">
        <f>ROUND(E36*P36,2)</f>
        <v>0</v>
      </c>
      <c r="R36" s="230"/>
      <c r="S36" s="230" t="s">
        <v>279</v>
      </c>
      <c r="T36" s="230" t="s">
        <v>280</v>
      </c>
      <c r="U36" s="230">
        <v>0</v>
      </c>
      <c r="V36" s="230">
        <f>ROUND(E36*U36,2)</f>
        <v>0</v>
      </c>
      <c r="W36" s="230"/>
      <c r="X36" s="230" t="s">
        <v>281</v>
      </c>
      <c r="Y36" s="210"/>
      <c r="Z36" s="210"/>
      <c r="AA36" s="210"/>
      <c r="AB36" s="210"/>
      <c r="AC36" s="210"/>
      <c r="AD36" s="210"/>
      <c r="AE36" s="210"/>
      <c r="AF36" s="210"/>
      <c r="AG36" s="210" t="s">
        <v>330</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28</v>
      </c>
      <c r="B37" s="248" t="s">
        <v>2054</v>
      </c>
      <c r="C37" s="255" t="s">
        <v>1676</v>
      </c>
      <c r="D37" s="249" t="s">
        <v>386</v>
      </c>
      <c r="E37" s="250">
        <v>1</v>
      </c>
      <c r="F37" s="251"/>
      <c r="G37" s="252">
        <f>ROUND(E37*F37,2)</f>
        <v>0</v>
      </c>
      <c r="H37" s="231"/>
      <c r="I37" s="230">
        <f>ROUND(E37*H37,2)</f>
        <v>0</v>
      </c>
      <c r="J37" s="231"/>
      <c r="K37" s="230">
        <f>ROUND(E37*J37,2)</f>
        <v>0</v>
      </c>
      <c r="L37" s="230">
        <v>21</v>
      </c>
      <c r="M37" s="230">
        <f>G37*(1+L37/100)</f>
        <v>0</v>
      </c>
      <c r="N37" s="229">
        <v>0</v>
      </c>
      <c r="O37" s="229">
        <f>ROUND(E37*N37,2)</f>
        <v>0</v>
      </c>
      <c r="P37" s="229">
        <v>0</v>
      </c>
      <c r="Q37" s="229">
        <f>ROUND(E37*P37,2)</f>
        <v>0</v>
      </c>
      <c r="R37" s="230"/>
      <c r="S37" s="230" t="s">
        <v>279</v>
      </c>
      <c r="T37" s="230" t="s">
        <v>280</v>
      </c>
      <c r="U37" s="230">
        <v>0</v>
      </c>
      <c r="V37" s="230">
        <f>ROUND(E37*U37,2)</f>
        <v>0</v>
      </c>
      <c r="W37" s="230"/>
      <c r="X37" s="230" t="s">
        <v>281</v>
      </c>
      <c r="Y37" s="210"/>
      <c r="Z37" s="210"/>
      <c r="AA37" s="210"/>
      <c r="AB37" s="210"/>
      <c r="AC37" s="210"/>
      <c r="AD37" s="210"/>
      <c r="AE37" s="210"/>
      <c r="AF37" s="210"/>
      <c r="AG37" s="210" t="s">
        <v>330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29</v>
      </c>
      <c r="B38" s="248" t="s">
        <v>2055</v>
      </c>
      <c r="C38" s="255" t="s">
        <v>2056</v>
      </c>
      <c r="D38" s="249" t="s">
        <v>386</v>
      </c>
      <c r="E38" s="250">
        <v>1</v>
      </c>
      <c r="F38" s="251"/>
      <c r="G38" s="252">
        <f>ROUND(E38*F38,2)</f>
        <v>0</v>
      </c>
      <c r="H38" s="231"/>
      <c r="I38" s="230">
        <f>ROUND(E38*H38,2)</f>
        <v>0</v>
      </c>
      <c r="J38" s="231"/>
      <c r="K38" s="230">
        <f>ROUND(E38*J38,2)</f>
        <v>0</v>
      </c>
      <c r="L38" s="230">
        <v>21</v>
      </c>
      <c r="M38" s="230">
        <f>G38*(1+L38/100)</f>
        <v>0</v>
      </c>
      <c r="N38" s="229">
        <v>0</v>
      </c>
      <c r="O38" s="229">
        <f>ROUND(E38*N38,2)</f>
        <v>0</v>
      </c>
      <c r="P38" s="229">
        <v>0</v>
      </c>
      <c r="Q38" s="229">
        <f>ROUND(E38*P38,2)</f>
        <v>0</v>
      </c>
      <c r="R38" s="230"/>
      <c r="S38" s="230" t="s">
        <v>279</v>
      </c>
      <c r="T38" s="230" t="s">
        <v>280</v>
      </c>
      <c r="U38" s="230">
        <v>0</v>
      </c>
      <c r="V38" s="230">
        <f>ROUND(E38*U38,2)</f>
        <v>0</v>
      </c>
      <c r="W38" s="230"/>
      <c r="X38" s="230" t="s">
        <v>281</v>
      </c>
      <c r="Y38" s="210"/>
      <c r="Z38" s="210"/>
      <c r="AA38" s="210"/>
      <c r="AB38" s="210"/>
      <c r="AC38" s="210"/>
      <c r="AD38" s="210"/>
      <c r="AE38" s="210"/>
      <c r="AF38" s="210"/>
      <c r="AG38" s="210" t="s">
        <v>330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1">
        <v>30</v>
      </c>
      <c r="B39" s="242" t="s">
        <v>2057</v>
      </c>
      <c r="C39" s="256" t="s">
        <v>2058</v>
      </c>
      <c r="D39" s="243" t="s">
        <v>386</v>
      </c>
      <c r="E39" s="244">
        <v>1</v>
      </c>
      <c r="F39" s="245"/>
      <c r="G39" s="246">
        <f>ROUND(E39*F39,2)</f>
        <v>0</v>
      </c>
      <c r="H39" s="231"/>
      <c r="I39" s="230">
        <f>ROUND(E39*H39,2)</f>
        <v>0</v>
      </c>
      <c r="J39" s="231"/>
      <c r="K39" s="230">
        <f>ROUND(E39*J39,2)</f>
        <v>0</v>
      </c>
      <c r="L39" s="230">
        <v>21</v>
      </c>
      <c r="M39" s="230">
        <f>G39*(1+L39/100)</f>
        <v>0</v>
      </c>
      <c r="N39" s="229">
        <v>0</v>
      </c>
      <c r="O39" s="229">
        <f>ROUND(E39*N39,2)</f>
        <v>0</v>
      </c>
      <c r="P39" s="229">
        <v>0</v>
      </c>
      <c r="Q39" s="229">
        <f>ROUND(E39*P39,2)</f>
        <v>0</v>
      </c>
      <c r="R39" s="230"/>
      <c r="S39" s="230" t="s">
        <v>279</v>
      </c>
      <c r="T39" s="230" t="s">
        <v>280</v>
      </c>
      <c r="U39" s="230">
        <v>0</v>
      </c>
      <c r="V39" s="230">
        <f>ROUND(E39*U39,2)</f>
        <v>0</v>
      </c>
      <c r="W39" s="230"/>
      <c r="X39" s="230" t="s">
        <v>281</v>
      </c>
      <c r="Y39" s="210"/>
      <c r="Z39" s="210"/>
      <c r="AA39" s="210"/>
      <c r="AB39" s="210"/>
      <c r="AC39" s="210"/>
      <c r="AD39" s="210"/>
      <c r="AE39" s="210"/>
      <c r="AF39" s="210"/>
      <c r="AG39" s="210" t="s">
        <v>330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27"/>
      <c r="B40" s="228"/>
      <c r="C40" s="257" t="s">
        <v>2059</v>
      </c>
      <c r="D40" s="253"/>
      <c r="E40" s="253"/>
      <c r="F40" s="253"/>
      <c r="G40" s="253"/>
      <c r="H40" s="230"/>
      <c r="I40" s="230"/>
      <c r="J40" s="230"/>
      <c r="K40" s="230"/>
      <c r="L40" s="230"/>
      <c r="M40" s="230"/>
      <c r="N40" s="229"/>
      <c r="O40" s="229"/>
      <c r="P40" s="229"/>
      <c r="Q40" s="229"/>
      <c r="R40" s="230"/>
      <c r="S40" s="230"/>
      <c r="T40" s="230"/>
      <c r="U40" s="230"/>
      <c r="V40" s="230"/>
      <c r="W40" s="230"/>
      <c r="X40" s="230"/>
      <c r="Y40" s="210"/>
      <c r="Z40" s="210"/>
      <c r="AA40" s="210"/>
      <c r="AB40" s="210"/>
      <c r="AC40" s="210"/>
      <c r="AD40" s="210"/>
      <c r="AE40" s="210"/>
      <c r="AF40" s="210"/>
      <c r="AG40" s="210" t="s">
        <v>294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27"/>
      <c r="B41" s="228"/>
      <c r="C41" s="266" t="s">
        <v>2060</v>
      </c>
      <c r="D41" s="265"/>
      <c r="E41" s="265"/>
      <c r="F41" s="265"/>
      <c r="G41" s="265"/>
      <c r="H41" s="230"/>
      <c r="I41" s="230"/>
      <c r="J41" s="230"/>
      <c r="K41" s="230"/>
      <c r="L41" s="230"/>
      <c r="M41" s="230"/>
      <c r="N41" s="229"/>
      <c r="O41" s="229"/>
      <c r="P41" s="229"/>
      <c r="Q41" s="229"/>
      <c r="R41" s="230"/>
      <c r="S41" s="230"/>
      <c r="T41" s="230"/>
      <c r="U41" s="230"/>
      <c r="V41" s="230"/>
      <c r="W41" s="230"/>
      <c r="X41" s="230"/>
      <c r="Y41" s="210"/>
      <c r="Z41" s="210"/>
      <c r="AA41" s="210"/>
      <c r="AB41" s="210"/>
      <c r="AC41" s="210"/>
      <c r="AD41" s="210"/>
      <c r="AE41" s="210"/>
      <c r="AF41" s="210"/>
      <c r="AG41" s="210" t="s">
        <v>294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27"/>
      <c r="B42" s="228"/>
      <c r="C42" s="266" t="s">
        <v>2061</v>
      </c>
      <c r="D42" s="265"/>
      <c r="E42" s="265"/>
      <c r="F42" s="265"/>
      <c r="G42" s="265"/>
      <c r="H42" s="230"/>
      <c r="I42" s="230"/>
      <c r="J42" s="230"/>
      <c r="K42" s="230"/>
      <c r="L42" s="230"/>
      <c r="M42" s="230"/>
      <c r="N42" s="229"/>
      <c r="O42" s="229"/>
      <c r="P42" s="229"/>
      <c r="Q42" s="229"/>
      <c r="R42" s="230"/>
      <c r="S42" s="230"/>
      <c r="T42" s="230"/>
      <c r="U42" s="230"/>
      <c r="V42" s="230"/>
      <c r="W42" s="230"/>
      <c r="X42" s="230"/>
      <c r="Y42" s="210"/>
      <c r="Z42" s="210"/>
      <c r="AA42" s="210"/>
      <c r="AB42" s="210"/>
      <c r="AC42" s="210"/>
      <c r="AD42" s="210"/>
      <c r="AE42" s="210"/>
      <c r="AF42" s="210"/>
      <c r="AG42" s="210" t="s">
        <v>294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27"/>
      <c r="B43" s="228"/>
      <c r="C43" s="266" t="s">
        <v>2062</v>
      </c>
      <c r="D43" s="265"/>
      <c r="E43" s="265"/>
      <c r="F43" s="265"/>
      <c r="G43" s="265"/>
      <c r="H43" s="230"/>
      <c r="I43" s="230"/>
      <c r="J43" s="230"/>
      <c r="K43" s="230"/>
      <c r="L43" s="230"/>
      <c r="M43" s="230"/>
      <c r="N43" s="229"/>
      <c r="O43" s="229"/>
      <c r="P43" s="229"/>
      <c r="Q43" s="229"/>
      <c r="R43" s="230"/>
      <c r="S43" s="230"/>
      <c r="T43" s="230"/>
      <c r="U43" s="230"/>
      <c r="V43" s="230"/>
      <c r="W43" s="230"/>
      <c r="X43" s="230"/>
      <c r="Y43" s="210"/>
      <c r="Z43" s="210"/>
      <c r="AA43" s="210"/>
      <c r="AB43" s="210"/>
      <c r="AC43" s="210"/>
      <c r="AD43" s="210"/>
      <c r="AE43" s="210"/>
      <c r="AF43" s="210"/>
      <c r="AG43" s="210" t="s">
        <v>294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27"/>
      <c r="B44" s="228"/>
      <c r="C44" s="266" t="s">
        <v>2063</v>
      </c>
      <c r="D44" s="265"/>
      <c r="E44" s="265"/>
      <c r="F44" s="265"/>
      <c r="G44" s="265"/>
      <c r="H44" s="230"/>
      <c r="I44" s="230"/>
      <c r="J44" s="230"/>
      <c r="K44" s="230"/>
      <c r="L44" s="230"/>
      <c r="M44" s="230"/>
      <c r="N44" s="229"/>
      <c r="O44" s="229"/>
      <c r="P44" s="229"/>
      <c r="Q44" s="229"/>
      <c r="R44" s="230"/>
      <c r="S44" s="230"/>
      <c r="T44" s="230"/>
      <c r="U44" s="230"/>
      <c r="V44" s="230"/>
      <c r="W44" s="230"/>
      <c r="X44" s="230"/>
      <c r="Y44" s="210"/>
      <c r="Z44" s="210"/>
      <c r="AA44" s="210"/>
      <c r="AB44" s="210"/>
      <c r="AC44" s="210"/>
      <c r="AD44" s="210"/>
      <c r="AE44" s="210"/>
      <c r="AF44" s="210"/>
      <c r="AG44" s="210" t="s">
        <v>294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27"/>
      <c r="B45" s="228"/>
      <c r="C45" s="266" t="s">
        <v>2064</v>
      </c>
      <c r="D45" s="265"/>
      <c r="E45" s="265"/>
      <c r="F45" s="265"/>
      <c r="G45" s="265"/>
      <c r="H45" s="230"/>
      <c r="I45" s="230"/>
      <c r="J45" s="230"/>
      <c r="K45" s="230"/>
      <c r="L45" s="230"/>
      <c r="M45" s="230"/>
      <c r="N45" s="229"/>
      <c r="O45" s="229"/>
      <c r="P45" s="229"/>
      <c r="Q45" s="229"/>
      <c r="R45" s="230"/>
      <c r="S45" s="230"/>
      <c r="T45" s="230"/>
      <c r="U45" s="230"/>
      <c r="V45" s="230"/>
      <c r="W45" s="230"/>
      <c r="X45" s="230"/>
      <c r="Y45" s="210"/>
      <c r="Z45" s="210"/>
      <c r="AA45" s="210"/>
      <c r="AB45" s="210"/>
      <c r="AC45" s="210"/>
      <c r="AD45" s="210"/>
      <c r="AE45" s="210"/>
      <c r="AF45" s="210"/>
      <c r="AG45" s="210" t="s">
        <v>294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27"/>
      <c r="B46" s="228"/>
      <c r="C46" s="266" t="s">
        <v>2065</v>
      </c>
      <c r="D46" s="265"/>
      <c r="E46" s="265"/>
      <c r="F46" s="265"/>
      <c r="G46" s="265"/>
      <c r="H46" s="230"/>
      <c r="I46" s="230"/>
      <c r="J46" s="230"/>
      <c r="K46" s="230"/>
      <c r="L46" s="230"/>
      <c r="M46" s="230"/>
      <c r="N46" s="229"/>
      <c r="O46" s="229"/>
      <c r="P46" s="229"/>
      <c r="Q46" s="229"/>
      <c r="R46" s="230"/>
      <c r="S46" s="230"/>
      <c r="T46" s="230"/>
      <c r="U46" s="230"/>
      <c r="V46" s="230"/>
      <c r="W46" s="230"/>
      <c r="X46" s="230"/>
      <c r="Y46" s="210"/>
      <c r="Z46" s="210"/>
      <c r="AA46" s="210"/>
      <c r="AB46" s="210"/>
      <c r="AC46" s="210"/>
      <c r="AD46" s="210"/>
      <c r="AE46" s="210"/>
      <c r="AF46" s="210"/>
      <c r="AG46" s="210" t="s">
        <v>294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27"/>
      <c r="B47" s="228"/>
      <c r="C47" s="266" t="s">
        <v>2066</v>
      </c>
      <c r="D47" s="265"/>
      <c r="E47" s="265"/>
      <c r="F47" s="265"/>
      <c r="G47" s="265"/>
      <c r="H47" s="230"/>
      <c r="I47" s="230"/>
      <c r="J47" s="230"/>
      <c r="K47" s="230"/>
      <c r="L47" s="230"/>
      <c r="M47" s="230"/>
      <c r="N47" s="229"/>
      <c r="O47" s="229"/>
      <c r="P47" s="229"/>
      <c r="Q47" s="229"/>
      <c r="R47" s="230"/>
      <c r="S47" s="230"/>
      <c r="T47" s="230"/>
      <c r="U47" s="230"/>
      <c r="V47" s="230"/>
      <c r="W47" s="230"/>
      <c r="X47" s="230"/>
      <c r="Y47" s="210"/>
      <c r="Z47" s="210"/>
      <c r="AA47" s="210"/>
      <c r="AB47" s="210"/>
      <c r="AC47" s="210"/>
      <c r="AD47" s="210"/>
      <c r="AE47" s="210"/>
      <c r="AF47" s="210"/>
      <c r="AG47" s="210" t="s">
        <v>294</v>
      </c>
      <c r="AH47" s="210"/>
      <c r="AI47" s="210"/>
      <c r="AJ47" s="210"/>
      <c r="AK47" s="210"/>
      <c r="AL47" s="210"/>
      <c r="AM47" s="210"/>
      <c r="AN47" s="210"/>
      <c r="AO47" s="210"/>
      <c r="AP47" s="210"/>
      <c r="AQ47" s="210"/>
      <c r="AR47" s="210"/>
      <c r="AS47" s="210"/>
      <c r="AT47" s="210"/>
      <c r="AU47" s="210"/>
      <c r="AV47" s="210"/>
      <c r="AW47" s="210"/>
      <c r="AX47" s="210"/>
      <c r="AY47" s="210"/>
      <c r="AZ47" s="210"/>
      <c r="BA47" s="267" t="str">
        <f>C47</f>
        <v>Včetně doplňujícího vybabení: separátor páry, uzavírací armatury, pojistný ventil, filtr, zpětné klapky dle schématu zapojení</v>
      </c>
      <c r="BB47" s="210"/>
      <c r="BC47" s="210"/>
      <c r="BD47" s="210"/>
      <c r="BE47" s="210"/>
      <c r="BF47" s="210"/>
      <c r="BG47" s="210"/>
      <c r="BH47" s="210"/>
    </row>
    <row r="48" spans="1:60" outlineLevel="1" x14ac:dyDescent="0.2">
      <c r="A48" s="227"/>
      <c r="B48" s="228"/>
      <c r="C48" s="266" t="s">
        <v>2067</v>
      </c>
      <c r="D48" s="265"/>
      <c r="E48" s="265"/>
      <c r="F48" s="265"/>
      <c r="G48" s="265"/>
      <c r="H48" s="230"/>
      <c r="I48" s="230"/>
      <c r="J48" s="230"/>
      <c r="K48" s="230"/>
      <c r="L48" s="230"/>
      <c r="M48" s="230"/>
      <c r="N48" s="229"/>
      <c r="O48" s="229"/>
      <c r="P48" s="229"/>
      <c r="Q48" s="229"/>
      <c r="R48" s="230"/>
      <c r="S48" s="230"/>
      <c r="T48" s="230"/>
      <c r="U48" s="230"/>
      <c r="V48" s="230"/>
      <c r="W48" s="230"/>
      <c r="X48" s="230"/>
      <c r="Y48" s="210"/>
      <c r="Z48" s="210"/>
      <c r="AA48" s="210"/>
      <c r="AB48" s="210"/>
      <c r="AC48" s="210"/>
      <c r="AD48" s="210"/>
      <c r="AE48" s="210"/>
      <c r="AF48" s="210"/>
      <c r="AG48" s="210" t="s">
        <v>294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27"/>
      <c r="B49" s="228"/>
      <c r="C49" s="266" t="s">
        <v>2068</v>
      </c>
      <c r="D49" s="265"/>
      <c r="E49" s="265"/>
      <c r="F49" s="265"/>
      <c r="G49" s="265"/>
      <c r="H49" s="230"/>
      <c r="I49" s="230"/>
      <c r="J49" s="230"/>
      <c r="K49" s="230"/>
      <c r="L49" s="230"/>
      <c r="M49" s="230"/>
      <c r="N49" s="229"/>
      <c r="O49" s="229"/>
      <c r="P49" s="229"/>
      <c r="Q49" s="229"/>
      <c r="R49" s="230"/>
      <c r="S49" s="230"/>
      <c r="T49" s="230"/>
      <c r="U49" s="230"/>
      <c r="V49" s="230"/>
      <c r="W49" s="230"/>
      <c r="X49" s="230"/>
      <c r="Y49" s="210"/>
      <c r="Z49" s="210"/>
      <c r="AA49" s="210"/>
      <c r="AB49" s="210"/>
      <c r="AC49" s="210"/>
      <c r="AD49" s="210"/>
      <c r="AE49" s="210"/>
      <c r="AF49" s="210"/>
      <c r="AG49" s="210" t="s">
        <v>294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27"/>
      <c r="B50" s="228"/>
      <c r="C50" s="266" t="s">
        <v>2069</v>
      </c>
      <c r="D50" s="265"/>
      <c r="E50" s="265"/>
      <c r="F50" s="265"/>
      <c r="G50" s="265"/>
      <c r="H50" s="230"/>
      <c r="I50" s="230"/>
      <c r="J50" s="230"/>
      <c r="K50" s="230"/>
      <c r="L50" s="230"/>
      <c r="M50" s="230"/>
      <c r="N50" s="229"/>
      <c r="O50" s="229"/>
      <c r="P50" s="229"/>
      <c r="Q50" s="229"/>
      <c r="R50" s="230"/>
      <c r="S50" s="230"/>
      <c r="T50" s="230"/>
      <c r="U50" s="230"/>
      <c r="V50" s="230"/>
      <c r="W50" s="230"/>
      <c r="X50" s="230"/>
      <c r="Y50" s="210"/>
      <c r="Z50" s="210"/>
      <c r="AA50" s="210"/>
      <c r="AB50" s="210"/>
      <c r="AC50" s="210"/>
      <c r="AD50" s="210"/>
      <c r="AE50" s="210"/>
      <c r="AF50" s="210"/>
      <c r="AG50" s="210" t="s">
        <v>294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31</v>
      </c>
      <c r="B51" s="248" t="s">
        <v>2070</v>
      </c>
      <c r="C51" s="255" t="s">
        <v>2071</v>
      </c>
      <c r="D51" s="249" t="s">
        <v>386</v>
      </c>
      <c r="E51" s="250">
        <v>1</v>
      </c>
      <c r="F51" s="251"/>
      <c r="G51" s="252">
        <f>ROUND(E51*F51,2)</f>
        <v>0</v>
      </c>
      <c r="H51" s="231"/>
      <c r="I51" s="230">
        <f>ROUND(E51*H51,2)</f>
        <v>0</v>
      </c>
      <c r="J51" s="231"/>
      <c r="K51" s="230">
        <f>ROUND(E51*J51,2)</f>
        <v>0</v>
      </c>
      <c r="L51" s="230">
        <v>21</v>
      </c>
      <c r="M51" s="230">
        <f>G51*(1+L51/100)</f>
        <v>0</v>
      </c>
      <c r="N51" s="229">
        <v>0</v>
      </c>
      <c r="O51" s="229">
        <f>ROUND(E51*N51,2)</f>
        <v>0</v>
      </c>
      <c r="P51" s="229">
        <v>0</v>
      </c>
      <c r="Q51" s="229">
        <f>ROUND(E51*P51,2)</f>
        <v>0</v>
      </c>
      <c r="R51" s="230"/>
      <c r="S51" s="230" t="s">
        <v>279</v>
      </c>
      <c r="T51" s="230" t="s">
        <v>280</v>
      </c>
      <c r="U51" s="230">
        <v>0</v>
      </c>
      <c r="V51" s="230">
        <f>ROUND(E51*U51,2)</f>
        <v>0</v>
      </c>
      <c r="W51" s="230"/>
      <c r="X51" s="230" t="s">
        <v>281</v>
      </c>
      <c r="Y51" s="210"/>
      <c r="Z51" s="210"/>
      <c r="AA51" s="210"/>
      <c r="AB51" s="210"/>
      <c r="AC51" s="210"/>
      <c r="AD51" s="210"/>
      <c r="AE51" s="210"/>
      <c r="AF51" s="210"/>
      <c r="AG51" s="210" t="s">
        <v>330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32</v>
      </c>
      <c r="B52" s="248" t="s">
        <v>2072</v>
      </c>
      <c r="C52" s="255" t="s">
        <v>2073</v>
      </c>
      <c r="D52" s="249" t="s">
        <v>386</v>
      </c>
      <c r="E52" s="250">
        <v>1</v>
      </c>
      <c r="F52" s="251"/>
      <c r="G52" s="252">
        <f>ROUND(E52*F52,2)</f>
        <v>0</v>
      </c>
      <c r="H52" s="231"/>
      <c r="I52" s="230">
        <f>ROUND(E52*H52,2)</f>
        <v>0</v>
      </c>
      <c r="J52" s="231"/>
      <c r="K52" s="230">
        <f>ROUND(E52*J52,2)</f>
        <v>0</v>
      </c>
      <c r="L52" s="230">
        <v>21</v>
      </c>
      <c r="M52" s="230">
        <f>G52*(1+L52/100)</f>
        <v>0</v>
      </c>
      <c r="N52" s="229">
        <v>0</v>
      </c>
      <c r="O52" s="229">
        <f>ROUND(E52*N52,2)</f>
        <v>0</v>
      </c>
      <c r="P52" s="229">
        <v>0</v>
      </c>
      <c r="Q52" s="229">
        <f>ROUND(E52*P52,2)</f>
        <v>0</v>
      </c>
      <c r="R52" s="230"/>
      <c r="S52" s="230" t="s">
        <v>279</v>
      </c>
      <c r="T52" s="230" t="s">
        <v>280</v>
      </c>
      <c r="U52" s="230">
        <v>0</v>
      </c>
      <c r="V52" s="230">
        <f>ROUND(E52*U52,2)</f>
        <v>0</v>
      </c>
      <c r="W52" s="230"/>
      <c r="X52" s="230" t="s">
        <v>281</v>
      </c>
      <c r="Y52" s="210"/>
      <c r="Z52" s="210"/>
      <c r="AA52" s="210"/>
      <c r="AB52" s="210"/>
      <c r="AC52" s="210"/>
      <c r="AD52" s="210"/>
      <c r="AE52" s="210"/>
      <c r="AF52" s="210"/>
      <c r="AG52" s="210" t="s">
        <v>330</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33</v>
      </c>
      <c r="B53" s="248" t="s">
        <v>2074</v>
      </c>
      <c r="C53" s="255" t="s">
        <v>2075</v>
      </c>
      <c r="D53" s="249" t="s">
        <v>1116</v>
      </c>
      <c r="E53" s="250">
        <v>150</v>
      </c>
      <c r="F53" s="251"/>
      <c r="G53" s="252">
        <f>ROUND(E53*F53,2)</f>
        <v>0</v>
      </c>
      <c r="H53" s="231"/>
      <c r="I53" s="230">
        <f>ROUND(E53*H53,2)</f>
        <v>0</v>
      </c>
      <c r="J53" s="231"/>
      <c r="K53" s="230">
        <f>ROUND(E53*J53,2)</f>
        <v>0</v>
      </c>
      <c r="L53" s="230">
        <v>21</v>
      </c>
      <c r="M53" s="230">
        <f>G53*(1+L53/100)</f>
        <v>0</v>
      </c>
      <c r="N53" s="229">
        <v>0</v>
      </c>
      <c r="O53" s="229">
        <f>ROUND(E53*N53,2)</f>
        <v>0</v>
      </c>
      <c r="P53" s="229">
        <v>0</v>
      </c>
      <c r="Q53" s="229">
        <f>ROUND(E53*P53,2)</f>
        <v>0</v>
      </c>
      <c r="R53" s="230"/>
      <c r="S53" s="230" t="s">
        <v>279</v>
      </c>
      <c r="T53" s="230" t="s">
        <v>280</v>
      </c>
      <c r="U53" s="230">
        <v>0</v>
      </c>
      <c r="V53" s="230">
        <f>ROUND(E53*U53,2)</f>
        <v>0</v>
      </c>
      <c r="W53" s="230"/>
      <c r="X53" s="230" t="s">
        <v>281</v>
      </c>
      <c r="Y53" s="210"/>
      <c r="Z53" s="210"/>
      <c r="AA53" s="210"/>
      <c r="AB53" s="210"/>
      <c r="AC53" s="210"/>
      <c r="AD53" s="210"/>
      <c r="AE53" s="210"/>
      <c r="AF53" s="210"/>
      <c r="AG53" s="210" t="s">
        <v>330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
      <c r="A54" s="234" t="s">
        <v>274</v>
      </c>
      <c r="B54" s="235" t="s">
        <v>232</v>
      </c>
      <c r="C54" s="254" t="s">
        <v>233</v>
      </c>
      <c r="D54" s="236"/>
      <c r="E54" s="237"/>
      <c r="F54" s="238"/>
      <c r="G54" s="239">
        <f>SUMIF(AG55:AG69,"&lt;&gt;NOR",G55:G69)</f>
        <v>0</v>
      </c>
      <c r="H54" s="233"/>
      <c r="I54" s="233">
        <f>SUM(I55:I69)</f>
        <v>0</v>
      </c>
      <c r="J54" s="233"/>
      <c r="K54" s="233">
        <f>SUM(K55:K69)</f>
        <v>0</v>
      </c>
      <c r="L54" s="233"/>
      <c r="M54" s="233">
        <f>SUM(M55:M69)</f>
        <v>0</v>
      </c>
      <c r="N54" s="232"/>
      <c r="O54" s="232">
        <f>SUM(O55:O69)</f>
        <v>0.4</v>
      </c>
      <c r="P54" s="232"/>
      <c r="Q54" s="232">
        <f>SUM(Q55:Q69)</f>
        <v>0</v>
      </c>
      <c r="R54" s="233"/>
      <c r="S54" s="233"/>
      <c r="T54" s="233"/>
      <c r="U54" s="233"/>
      <c r="V54" s="233">
        <f>SUM(V55:V69)</f>
        <v>0</v>
      </c>
      <c r="W54" s="233"/>
      <c r="X54" s="233"/>
      <c r="AG54" t="s">
        <v>275</v>
      </c>
    </row>
    <row r="55" spans="1:60" outlineLevel="1" x14ac:dyDescent="0.2">
      <c r="A55" s="247">
        <v>34</v>
      </c>
      <c r="B55" s="248" t="s">
        <v>2076</v>
      </c>
      <c r="C55" s="255" t="s">
        <v>2077</v>
      </c>
      <c r="D55" s="249" t="s">
        <v>345</v>
      </c>
      <c r="E55" s="250">
        <v>162</v>
      </c>
      <c r="F55" s="251"/>
      <c r="G55" s="252">
        <f>ROUND(E55*F55,2)</f>
        <v>0</v>
      </c>
      <c r="H55" s="231"/>
      <c r="I55" s="230">
        <f>ROUND(E55*H55,2)</f>
        <v>0</v>
      </c>
      <c r="J55" s="231"/>
      <c r="K55" s="230">
        <f>ROUND(E55*J55,2)</f>
        <v>0</v>
      </c>
      <c r="L55" s="230">
        <v>21</v>
      </c>
      <c r="M55" s="230">
        <f>G55*(1+L55/100)</f>
        <v>0</v>
      </c>
      <c r="N55" s="229">
        <v>0</v>
      </c>
      <c r="O55" s="229">
        <f>ROUND(E55*N55,2)</f>
        <v>0</v>
      </c>
      <c r="P55" s="229">
        <v>0</v>
      </c>
      <c r="Q55" s="229">
        <f>ROUND(E55*P55,2)</f>
        <v>0</v>
      </c>
      <c r="R55" s="230"/>
      <c r="S55" s="230" t="s">
        <v>279</v>
      </c>
      <c r="T55" s="230" t="s">
        <v>280</v>
      </c>
      <c r="U55" s="230">
        <v>0</v>
      </c>
      <c r="V55" s="230">
        <f>ROUND(E55*U55,2)</f>
        <v>0</v>
      </c>
      <c r="W55" s="230"/>
      <c r="X55" s="230" t="s">
        <v>281</v>
      </c>
      <c r="Y55" s="210"/>
      <c r="Z55" s="210"/>
      <c r="AA55" s="210"/>
      <c r="AB55" s="210"/>
      <c r="AC55" s="210"/>
      <c r="AD55" s="210"/>
      <c r="AE55" s="210"/>
      <c r="AF55" s="210"/>
      <c r="AG55" s="210" t="s">
        <v>330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47">
        <v>35</v>
      </c>
      <c r="B56" s="248" t="s">
        <v>2078</v>
      </c>
      <c r="C56" s="255" t="s">
        <v>700</v>
      </c>
      <c r="D56" s="249" t="s">
        <v>345</v>
      </c>
      <c r="E56" s="250">
        <v>162</v>
      </c>
      <c r="F56" s="251"/>
      <c r="G56" s="252">
        <f>ROUND(E56*F56,2)</f>
        <v>0</v>
      </c>
      <c r="H56" s="231"/>
      <c r="I56" s="230">
        <f>ROUND(E56*H56,2)</f>
        <v>0</v>
      </c>
      <c r="J56" s="231"/>
      <c r="K56" s="230">
        <f>ROUND(E56*J56,2)</f>
        <v>0</v>
      </c>
      <c r="L56" s="230">
        <v>21</v>
      </c>
      <c r="M56" s="230">
        <f>G56*(1+L56/100)</f>
        <v>0</v>
      </c>
      <c r="N56" s="229">
        <v>0</v>
      </c>
      <c r="O56" s="229">
        <f>ROUND(E56*N56,2)</f>
        <v>0</v>
      </c>
      <c r="P56" s="229">
        <v>0</v>
      </c>
      <c r="Q56" s="229">
        <f>ROUND(E56*P56,2)</f>
        <v>0</v>
      </c>
      <c r="R56" s="230"/>
      <c r="S56" s="230" t="s">
        <v>279</v>
      </c>
      <c r="T56" s="230" t="s">
        <v>280</v>
      </c>
      <c r="U56" s="230">
        <v>0</v>
      </c>
      <c r="V56" s="230">
        <f>ROUND(E56*U56,2)</f>
        <v>0</v>
      </c>
      <c r="W56" s="230"/>
      <c r="X56" s="230" t="s">
        <v>387</v>
      </c>
      <c r="Y56" s="210"/>
      <c r="Z56" s="210"/>
      <c r="AA56" s="210"/>
      <c r="AB56" s="210"/>
      <c r="AC56" s="210"/>
      <c r="AD56" s="210"/>
      <c r="AE56" s="210"/>
      <c r="AF56" s="210"/>
      <c r="AG56" s="210" t="s">
        <v>388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36</v>
      </c>
      <c r="B57" s="248" t="s">
        <v>2079</v>
      </c>
      <c r="C57" s="255" t="s">
        <v>2080</v>
      </c>
      <c r="D57" s="249" t="s">
        <v>345</v>
      </c>
      <c r="E57" s="250">
        <v>7</v>
      </c>
      <c r="F57" s="251"/>
      <c r="G57" s="252">
        <f>ROUND(E57*F57,2)</f>
        <v>0</v>
      </c>
      <c r="H57" s="231"/>
      <c r="I57" s="230">
        <f>ROUND(E57*H57,2)</f>
        <v>0</v>
      </c>
      <c r="J57" s="231"/>
      <c r="K57" s="230">
        <f>ROUND(E57*J57,2)</f>
        <v>0</v>
      </c>
      <c r="L57" s="230">
        <v>21</v>
      </c>
      <c r="M57" s="230">
        <f>G57*(1+L57/100)</f>
        <v>0</v>
      </c>
      <c r="N57" s="229">
        <v>0</v>
      </c>
      <c r="O57" s="229">
        <f>ROUND(E57*N57,2)</f>
        <v>0</v>
      </c>
      <c r="P57" s="229">
        <v>0</v>
      </c>
      <c r="Q57" s="229">
        <f>ROUND(E57*P57,2)</f>
        <v>0</v>
      </c>
      <c r="R57" s="230"/>
      <c r="S57" s="230" t="s">
        <v>279</v>
      </c>
      <c r="T57" s="230" t="s">
        <v>280</v>
      </c>
      <c r="U57" s="230">
        <v>0</v>
      </c>
      <c r="V57" s="230">
        <f>ROUND(E57*U57,2)</f>
        <v>0</v>
      </c>
      <c r="W57" s="230"/>
      <c r="X57" s="230" t="s">
        <v>281</v>
      </c>
      <c r="Y57" s="210"/>
      <c r="Z57" s="210"/>
      <c r="AA57" s="210"/>
      <c r="AB57" s="210"/>
      <c r="AC57" s="210"/>
      <c r="AD57" s="210"/>
      <c r="AE57" s="210"/>
      <c r="AF57" s="210"/>
      <c r="AG57" s="210" t="s">
        <v>330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37</v>
      </c>
      <c r="B58" s="248" t="s">
        <v>2081</v>
      </c>
      <c r="C58" s="255" t="s">
        <v>2082</v>
      </c>
      <c r="D58" s="249" t="s">
        <v>345</v>
      </c>
      <c r="E58" s="250">
        <v>46</v>
      </c>
      <c r="F58" s="251"/>
      <c r="G58" s="252">
        <f>ROUND(E58*F58,2)</f>
        <v>0</v>
      </c>
      <c r="H58" s="231"/>
      <c r="I58" s="230">
        <f>ROUND(E58*H58,2)</f>
        <v>0</v>
      </c>
      <c r="J58" s="231"/>
      <c r="K58" s="230">
        <f>ROUND(E58*J58,2)</f>
        <v>0</v>
      </c>
      <c r="L58" s="230">
        <v>21</v>
      </c>
      <c r="M58" s="230">
        <f>G58*(1+L58/100)</f>
        <v>0</v>
      </c>
      <c r="N58" s="229">
        <v>1.1999999999999999E-3</v>
      </c>
      <c r="O58" s="229">
        <f>ROUND(E58*N58,2)</f>
        <v>0.06</v>
      </c>
      <c r="P58" s="229">
        <v>0</v>
      </c>
      <c r="Q58" s="229">
        <f>ROUND(E58*P58,2)</f>
        <v>0</v>
      </c>
      <c r="R58" s="230" t="s">
        <v>654</v>
      </c>
      <c r="S58" s="230" t="s">
        <v>397</v>
      </c>
      <c r="T58" s="230" t="s">
        <v>280</v>
      </c>
      <c r="U58" s="230">
        <v>0</v>
      </c>
      <c r="V58" s="230">
        <f>ROUND(E58*U58,2)</f>
        <v>0</v>
      </c>
      <c r="W58" s="230"/>
      <c r="X58" s="230" t="s">
        <v>387</v>
      </c>
      <c r="Y58" s="210"/>
      <c r="Z58" s="210"/>
      <c r="AA58" s="210"/>
      <c r="AB58" s="210"/>
      <c r="AC58" s="210"/>
      <c r="AD58" s="210"/>
      <c r="AE58" s="210"/>
      <c r="AF58" s="210"/>
      <c r="AG58" s="210" t="s">
        <v>388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38</v>
      </c>
      <c r="B59" s="248" t="s">
        <v>2083</v>
      </c>
      <c r="C59" s="255" t="s">
        <v>2084</v>
      </c>
      <c r="D59" s="249" t="s">
        <v>345</v>
      </c>
      <c r="E59" s="250">
        <v>12</v>
      </c>
      <c r="F59" s="251"/>
      <c r="G59" s="252">
        <f>ROUND(E59*F59,2)</f>
        <v>0</v>
      </c>
      <c r="H59" s="231"/>
      <c r="I59" s="230">
        <f>ROUND(E59*H59,2)</f>
        <v>0</v>
      </c>
      <c r="J59" s="231"/>
      <c r="K59" s="230">
        <f>ROUND(E59*J59,2)</f>
        <v>0</v>
      </c>
      <c r="L59" s="230">
        <v>21</v>
      </c>
      <c r="M59" s="230">
        <f>G59*(1+L59/100)</f>
        <v>0</v>
      </c>
      <c r="N59" s="229">
        <v>1.56E-3</v>
      </c>
      <c r="O59" s="229">
        <f>ROUND(E59*N59,2)</f>
        <v>0.02</v>
      </c>
      <c r="P59" s="229">
        <v>0</v>
      </c>
      <c r="Q59" s="229">
        <f>ROUND(E59*P59,2)</f>
        <v>0</v>
      </c>
      <c r="R59" s="230" t="s">
        <v>654</v>
      </c>
      <c r="S59" s="230" t="s">
        <v>397</v>
      </c>
      <c r="T59" s="230" t="s">
        <v>280</v>
      </c>
      <c r="U59" s="230">
        <v>0</v>
      </c>
      <c r="V59" s="230">
        <f>ROUND(E59*U59,2)</f>
        <v>0</v>
      </c>
      <c r="W59" s="230"/>
      <c r="X59" s="230" t="s">
        <v>387</v>
      </c>
      <c r="Y59" s="210"/>
      <c r="Z59" s="210"/>
      <c r="AA59" s="210"/>
      <c r="AB59" s="210"/>
      <c r="AC59" s="210"/>
      <c r="AD59" s="210"/>
      <c r="AE59" s="210"/>
      <c r="AF59" s="210"/>
      <c r="AG59" s="210" t="s">
        <v>388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39</v>
      </c>
      <c r="B60" s="248" t="s">
        <v>2085</v>
      </c>
      <c r="C60" s="255" t="s">
        <v>2086</v>
      </c>
      <c r="D60" s="249" t="s">
        <v>345</v>
      </c>
      <c r="E60" s="250">
        <v>33</v>
      </c>
      <c r="F60" s="251"/>
      <c r="G60" s="252">
        <f>ROUND(E60*F60,2)</f>
        <v>0</v>
      </c>
      <c r="H60" s="231"/>
      <c r="I60" s="230">
        <f>ROUND(E60*H60,2)</f>
        <v>0</v>
      </c>
      <c r="J60" s="231"/>
      <c r="K60" s="230">
        <f>ROUND(E60*J60,2)</f>
        <v>0</v>
      </c>
      <c r="L60" s="230">
        <v>21</v>
      </c>
      <c r="M60" s="230">
        <f>G60*(1+L60/100)</f>
        <v>0</v>
      </c>
      <c r="N60" s="229">
        <v>1.99E-3</v>
      </c>
      <c r="O60" s="229">
        <f>ROUND(E60*N60,2)</f>
        <v>7.0000000000000007E-2</v>
      </c>
      <c r="P60" s="229">
        <v>0</v>
      </c>
      <c r="Q60" s="229">
        <f>ROUND(E60*P60,2)</f>
        <v>0</v>
      </c>
      <c r="R60" s="230" t="s">
        <v>654</v>
      </c>
      <c r="S60" s="230" t="s">
        <v>397</v>
      </c>
      <c r="T60" s="230" t="s">
        <v>280</v>
      </c>
      <c r="U60" s="230">
        <v>0</v>
      </c>
      <c r="V60" s="230">
        <f>ROUND(E60*U60,2)</f>
        <v>0</v>
      </c>
      <c r="W60" s="230"/>
      <c r="X60" s="230" t="s">
        <v>387</v>
      </c>
      <c r="Y60" s="210"/>
      <c r="Z60" s="210"/>
      <c r="AA60" s="210"/>
      <c r="AB60" s="210"/>
      <c r="AC60" s="210"/>
      <c r="AD60" s="210"/>
      <c r="AE60" s="210"/>
      <c r="AF60" s="210"/>
      <c r="AG60" s="210" t="s">
        <v>388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40</v>
      </c>
      <c r="B61" s="248" t="s">
        <v>2087</v>
      </c>
      <c r="C61" s="255" t="s">
        <v>2088</v>
      </c>
      <c r="D61" s="249" t="s">
        <v>345</v>
      </c>
      <c r="E61" s="250">
        <v>16</v>
      </c>
      <c r="F61" s="251"/>
      <c r="G61" s="252">
        <f>ROUND(E61*F61,2)</f>
        <v>0</v>
      </c>
      <c r="H61" s="231"/>
      <c r="I61" s="230">
        <f>ROUND(E61*H61,2)</f>
        <v>0</v>
      </c>
      <c r="J61" s="231"/>
      <c r="K61" s="230">
        <f>ROUND(E61*J61,2)</f>
        <v>0</v>
      </c>
      <c r="L61" s="230">
        <v>21</v>
      </c>
      <c r="M61" s="230">
        <f>G61*(1+L61/100)</f>
        <v>0</v>
      </c>
      <c r="N61" s="229">
        <v>2.5500000000000002E-3</v>
      </c>
      <c r="O61" s="229">
        <f>ROUND(E61*N61,2)</f>
        <v>0.04</v>
      </c>
      <c r="P61" s="229">
        <v>0</v>
      </c>
      <c r="Q61" s="229">
        <f>ROUND(E61*P61,2)</f>
        <v>0</v>
      </c>
      <c r="R61" s="230" t="s">
        <v>654</v>
      </c>
      <c r="S61" s="230" t="s">
        <v>397</v>
      </c>
      <c r="T61" s="230" t="s">
        <v>280</v>
      </c>
      <c r="U61" s="230">
        <v>0</v>
      </c>
      <c r="V61" s="230">
        <f>ROUND(E61*U61,2)</f>
        <v>0</v>
      </c>
      <c r="W61" s="230"/>
      <c r="X61" s="230" t="s">
        <v>387</v>
      </c>
      <c r="Y61" s="210"/>
      <c r="Z61" s="210"/>
      <c r="AA61" s="210"/>
      <c r="AB61" s="210"/>
      <c r="AC61" s="210"/>
      <c r="AD61" s="210"/>
      <c r="AE61" s="210"/>
      <c r="AF61" s="210"/>
      <c r="AG61" s="210" t="s">
        <v>388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41</v>
      </c>
      <c r="B62" s="248" t="s">
        <v>2089</v>
      </c>
      <c r="C62" s="255" t="s">
        <v>2090</v>
      </c>
      <c r="D62" s="249" t="s">
        <v>345</v>
      </c>
      <c r="E62" s="250">
        <v>0.5</v>
      </c>
      <c r="F62" s="251"/>
      <c r="G62" s="252">
        <f>ROUND(E62*F62,2)</f>
        <v>0</v>
      </c>
      <c r="H62" s="231"/>
      <c r="I62" s="230">
        <f>ROUND(E62*H62,2)</f>
        <v>0</v>
      </c>
      <c r="J62" s="231"/>
      <c r="K62" s="230">
        <f>ROUND(E62*J62,2)</f>
        <v>0</v>
      </c>
      <c r="L62" s="230">
        <v>21</v>
      </c>
      <c r="M62" s="230">
        <f>G62*(1+L62/100)</f>
        <v>0</v>
      </c>
      <c r="N62" s="229">
        <v>2.9299999999999999E-3</v>
      </c>
      <c r="O62" s="229">
        <f>ROUND(E62*N62,2)</f>
        <v>0</v>
      </c>
      <c r="P62" s="229">
        <v>0</v>
      </c>
      <c r="Q62" s="229">
        <f>ROUND(E62*P62,2)</f>
        <v>0</v>
      </c>
      <c r="R62" s="230" t="s">
        <v>654</v>
      </c>
      <c r="S62" s="230" t="s">
        <v>397</v>
      </c>
      <c r="T62" s="230" t="s">
        <v>280</v>
      </c>
      <c r="U62" s="230">
        <v>0</v>
      </c>
      <c r="V62" s="230">
        <f>ROUND(E62*U62,2)</f>
        <v>0</v>
      </c>
      <c r="W62" s="230"/>
      <c r="X62" s="230" t="s">
        <v>387</v>
      </c>
      <c r="Y62" s="210"/>
      <c r="Z62" s="210"/>
      <c r="AA62" s="210"/>
      <c r="AB62" s="210"/>
      <c r="AC62" s="210"/>
      <c r="AD62" s="210"/>
      <c r="AE62" s="210"/>
      <c r="AF62" s="210"/>
      <c r="AG62" s="210" t="s">
        <v>388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42</v>
      </c>
      <c r="B63" s="248" t="s">
        <v>2091</v>
      </c>
      <c r="C63" s="255" t="s">
        <v>2092</v>
      </c>
      <c r="D63" s="249" t="s">
        <v>345</v>
      </c>
      <c r="E63" s="250">
        <v>20</v>
      </c>
      <c r="F63" s="251"/>
      <c r="G63" s="252">
        <f>ROUND(E63*F63,2)</f>
        <v>0</v>
      </c>
      <c r="H63" s="231"/>
      <c r="I63" s="230">
        <f>ROUND(E63*H63,2)</f>
        <v>0</v>
      </c>
      <c r="J63" s="231"/>
      <c r="K63" s="230">
        <f>ROUND(E63*J63,2)</f>
        <v>0</v>
      </c>
      <c r="L63" s="230">
        <v>21</v>
      </c>
      <c r="M63" s="230">
        <f>G63*(1+L63/100)</f>
        <v>0</v>
      </c>
      <c r="N63" s="229">
        <v>4.1099999999999999E-3</v>
      </c>
      <c r="O63" s="229">
        <f>ROUND(E63*N63,2)</f>
        <v>0.08</v>
      </c>
      <c r="P63" s="229">
        <v>0</v>
      </c>
      <c r="Q63" s="229">
        <f>ROUND(E63*P63,2)</f>
        <v>0</v>
      </c>
      <c r="R63" s="230" t="s">
        <v>654</v>
      </c>
      <c r="S63" s="230" t="s">
        <v>397</v>
      </c>
      <c r="T63" s="230" t="s">
        <v>280</v>
      </c>
      <c r="U63" s="230">
        <v>0</v>
      </c>
      <c r="V63" s="230">
        <f>ROUND(E63*U63,2)</f>
        <v>0</v>
      </c>
      <c r="W63" s="230"/>
      <c r="X63" s="230" t="s">
        <v>387</v>
      </c>
      <c r="Y63" s="210"/>
      <c r="Z63" s="210"/>
      <c r="AA63" s="210"/>
      <c r="AB63" s="210"/>
      <c r="AC63" s="210"/>
      <c r="AD63" s="210"/>
      <c r="AE63" s="210"/>
      <c r="AF63" s="210"/>
      <c r="AG63" s="210" t="s">
        <v>388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43</v>
      </c>
      <c r="B64" s="248" t="s">
        <v>2093</v>
      </c>
      <c r="C64" s="255" t="s">
        <v>2094</v>
      </c>
      <c r="D64" s="249" t="s">
        <v>345</v>
      </c>
      <c r="E64" s="250">
        <v>10</v>
      </c>
      <c r="F64" s="251"/>
      <c r="G64" s="252">
        <f>ROUND(E64*F64,2)</f>
        <v>0</v>
      </c>
      <c r="H64" s="231"/>
      <c r="I64" s="230">
        <f>ROUND(E64*H64,2)</f>
        <v>0</v>
      </c>
      <c r="J64" s="231"/>
      <c r="K64" s="230">
        <f>ROUND(E64*J64,2)</f>
        <v>0</v>
      </c>
      <c r="L64" s="230">
        <v>21</v>
      </c>
      <c r="M64" s="230">
        <f>G64*(1+L64/100)</f>
        <v>0</v>
      </c>
      <c r="N64" s="229">
        <v>5.7499999999999999E-3</v>
      </c>
      <c r="O64" s="229">
        <f>ROUND(E64*N64,2)</f>
        <v>0.06</v>
      </c>
      <c r="P64" s="229">
        <v>0</v>
      </c>
      <c r="Q64" s="229">
        <f>ROUND(E64*P64,2)</f>
        <v>0</v>
      </c>
      <c r="R64" s="230" t="s">
        <v>654</v>
      </c>
      <c r="S64" s="230" t="s">
        <v>397</v>
      </c>
      <c r="T64" s="230" t="s">
        <v>280</v>
      </c>
      <c r="U64" s="230">
        <v>0</v>
      </c>
      <c r="V64" s="230">
        <f>ROUND(E64*U64,2)</f>
        <v>0</v>
      </c>
      <c r="W64" s="230"/>
      <c r="X64" s="230" t="s">
        <v>387</v>
      </c>
      <c r="Y64" s="210"/>
      <c r="Z64" s="210"/>
      <c r="AA64" s="210"/>
      <c r="AB64" s="210"/>
      <c r="AC64" s="210"/>
      <c r="AD64" s="210"/>
      <c r="AE64" s="210"/>
      <c r="AF64" s="210"/>
      <c r="AG64" s="210" t="s">
        <v>388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44</v>
      </c>
      <c r="B65" s="248" t="s">
        <v>2095</v>
      </c>
      <c r="C65" s="255" t="s">
        <v>2096</v>
      </c>
      <c r="D65" s="249" t="s">
        <v>345</v>
      </c>
      <c r="E65" s="250">
        <v>7</v>
      </c>
      <c r="F65" s="251"/>
      <c r="G65" s="252">
        <f>ROUND(E65*F65,2)</f>
        <v>0</v>
      </c>
      <c r="H65" s="231"/>
      <c r="I65" s="230">
        <f>ROUND(E65*H65,2)</f>
        <v>0</v>
      </c>
      <c r="J65" s="231"/>
      <c r="K65" s="230">
        <f>ROUND(E65*J65,2)</f>
        <v>0</v>
      </c>
      <c r="L65" s="230">
        <v>21</v>
      </c>
      <c r="M65" s="230">
        <f>G65*(1+L65/100)</f>
        <v>0</v>
      </c>
      <c r="N65" s="229">
        <v>7.5700000000000003E-3</v>
      </c>
      <c r="O65" s="229">
        <f>ROUND(E65*N65,2)</f>
        <v>0.05</v>
      </c>
      <c r="P65" s="229">
        <v>0</v>
      </c>
      <c r="Q65" s="229">
        <f>ROUND(E65*P65,2)</f>
        <v>0</v>
      </c>
      <c r="R65" s="230" t="s">
        <v>654</v>
      </c>
      <c r="S65" s="230" t="s">
        <v>397</v>
      </c>
      <c r="T65" s="230" t="s">
        <v>280</v>
      </c>
      <c r="U65" s="230">
        <v>0</v>
      </c>
      <c r="V65" s="230">
        <f>ROUND(E65*U65,2)</f>
        <v>0</v>
      </c>
      <c r="W65" s="230"/>
      <c r="X65" s="230" t="s">
        <v>387</v>
      </c>
      <c r="Y65" s="210"/>
      <c r="Z65" s="210"/>
      <c r="AA65" s="210"/>
      <c r="AB65" s="210"/>
      <c r="AC65" s="210"/>
      <c r="AD65" s="210"/>
      <c r="AE65" s="210"/>
      <c r="AF65" s="210"/>
      <c r="AG65" s="210" t="s">
        <v>388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45</v>
      </c>
      <c r="B66" s="248" t="s">
        <v>2097</v>
      </c>
      <c r="C66" s="255" t="s">
        <v>2098</v>
      </c>
      <c r="D66" s="249" t="s">
        <v>345</v>
      </c>
      <c r="E66" s="250">
        <v>1.5</v>
      </c>
      <c r="F66" s="251"/>
      <c r="G66" s="252">
        <f>ROUND(E66*F66,2)</f>
        <v>0</v>
      </c>
      <c r="H66" s="231"/>
      <c r="I66" s="230">
        <f>ROUND(E66*H66,2)</f>
        <v>0</v>
      </c>
      <c r="J66" s="231"/>
      <c r="K66" s="230">
        <f>ROUND(E66*J66,2)</f>
        <v>0</v>
      </c>
      <c r="L66" s="230">
        <v>21</v>
      </c>
      <c r="M66" s="230">
        <f>G66*(1+L66/100)</f>
        <v>0</v>
      </c>
      <c r="N66" s="229">
        <v>1.34E-2</v>
      </c>
      <c r="O66" s="229">
        <f>ROUND(E66*N66,2)</f>
        <v>0.02</v>
      </c>
      <c r="P66" s="229">
        <v>0</v>
      </c>
      <c r="Q66" s="229">
        <f>ROUND(E66*P66,2)</f>
        <v>0</v>
      </c>
      <c r="R66" s="230" t="s">
        <v>654</v>
      </c>
      <c r="S66" s="230" t="s">
        <v>397</v>
      </c>
      <c r="T66" s="230" t="s">
        <v>280</v>
      </c>
      <c r="U66" s="230">
        <v>0</v>
      </c>
      <c r="V66" s="230">
        <f>ROUND(E66*U66,2)</f>
        <v>0</v>
      </c>
      <c r="W66" s="230"/>
      <c r="X66" s="230" t="s">
        <v>387</v>
      </c>
      <c r="Y66" s="210"/>
      <c r="Z66" s="210"/>
      <c r="AA66" s="210"/>
      <c r="AB66" s="210"/>
      <c r="AC66" s="210"/>
      <c r="AD66" s="210"/>
      <c r="AE66" s="210"/>
      <c r="AF66" s="210"/>
      <c r="AG66" s="210" t="s">
        <v>388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46</v>
      </c>
      <c r="B67" s="248" t="s">
        <v>2099</v>
      </c>
      <c r="C67" s="255" t="s">
        <v>2100</v>
      </c>
      <c r="D67" s="249" t="s">
        <v>345</v>
      </c>
      <c r="E67" s="250">
        <v>6</v>
      </c>
      <c r="F67" s="251"/>
      <c r="G67" s="252">
        <f>ROUND(E67*F67,2)</f>
        <v>0</v>
      </c>
      <c r="H67" s="231"/>
      <c r="I67" s="230">
        <f>ROUND(E67*H67,2)</f>
        <v>0</v>
      </c>
      <c r="J67" s="231"/>
      <c r="K67" s="230">
        <f>ROUND(E67*J67,2)</f>
        <v>0</v>
      </c>
      <c r="L67" s="230">
        <v>21</v>
      </c>
      <c r="M67" s="230">
        <f>G67*(1+L67/100)</f>
        <v>0</v>
      </c>
      <c r="N67" s="229">
        <v>0</v>
      </c>
      <c r="O67" s="229">
        <f>ROUND(E67*N67,2)</f>
        <v>0</v>
      </c>
      <c r="P67" s="229">
        <v>0</v>
      </c>
      <c r="Q67" s="229">
        <f>ROUND(E67*P67,2)</f>
        <v>0</v>
      </c>
      <c r="R67" s="230"/>
      <c r="S67" s="230" t="s">
        <v>279</v>
      </c>
      <c r="T67" s="230" t="s">
        <v>280</v>
      </c>
      <c r="U67" s="230">
        <v>0</v>
      </c>
      <c r="V67" s="230">
        <f>ROUND(E67*U67,2)</f>
        <v>0</v>
      </c>
      <c r="W67" s="230"/>
      <c r="X67" s="230" t="s">
        <v>281</v>
      </c>
      <c r="Y67" s="210"/>
      <c r="Z67" s="210"/>
      <c r="AA67" s="210"/>
      <c r="AB67" s="210"/>
      <c r="AC67" s="210"/>
      <c r="AD67" s="210"/>
      <c r="AE67" s="210"/>
      <c r="AF67" s="210"/>
      <c r="AG67" s="210" t="s">
        <v>330</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47</v>
      </c>
      <c r="B68" s="248" t="s">
        <v>2101</v>
      </c>
      <c r="C68" s="255" t="s">
        <v>2102</v>
      </c>
      <c r="D68" s="249" t="s">
        <v>345</v>
      </c>
      <c r="E68" s="250">
        <v>3</v>
      </c>
      <c r="F68" s="251"/>
      <c r="G68" s="252">
        <f>ROUND(E68*F68,2)</f>
        <v>0</v>
      </c>
      <c r="H68" s="231"/>
      <c r="I68" s="230">
        <f>ROUND(E68*H68,2)</f>
        <v>0</v>
      </c>
      <c r="J68" s="231"/>
      <c r="K68" s="230">
        <f>ROUND(E68*J68,2)</f>
        <v>0</v>
      </c>
      <c r="L68" s="230">
        <v>21</v>
      </c>
      <c r="M68" s="230">
        <f>G68*(1+L68/100)</f>
        <v>0</v>
      </c>
      <c r="N68" s="229">
        <v>0</v>
      </c>
      <c r="O68" s="229">
        <f>ROUND(E68*N68,2)</f>
        <v>0</v>
      </c>
      <c r="P68" s="229">
        <v>0</v>
      </c>
      <c r="Q68" s="229">
        <f>ROUND(E68*P68,2)</f>
        <v>0</v>
      </c>
      <c r="R68" s="230"/>
      <c r="S68" s="230" t="s">
        <v>279</v>
      </c>
      <c r="T68" s="230" t="s">
        <v>280</v>
      </c>
      <c r="U68" s="230">
        <v>0</v>
      </c>
      <c r="V68" s="230">
        <f>ROUND(E68*U68,2)</f>
        <v>0</v>
      </c>
      <c r="W68" s="230"/>
      <c r="X68" s="230" t="s">
        <v>281</v>
      </c>
      <c r="Y68" s="210"/>
      <c r="Z68" s="210"/>
      <c r="AA68" s="210"/>
      <c r="AB68" s="210"/>
      <c r="AC68" s="210"/>
      <c r="AD68" s="210"/>
      <c r="AE68" s="210"/>
      <c r="AF68" s="210"/>
      <c r="AG68" s="210" t="s">
        <v>330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47">
        <v>48</v>
      </c>
      <c r="B69" s="248" t="s">
        <v>1459</v>
      </c>
      <c r="C69" s="255" t="s">
        <v>2103</v>
      </c>
      <c r="D69" s="249" t="s">
        <v>386</v>
      </c>
      <c r="E69" s="250">
        <v>1</v>
      </c>
      <c r="F69" s="251"/>
      <c r="G69" s="252">
        <f>ROUND(E69*F69,2)</f>
        <v>0</v>
      </c>
      <c r="H69" s="231"/>
      <c r="I69" s="230">
        <f>ROUND(E69*H69,2)</f>
        <v>0</v>
      </c>
      <c r="J69" s="231"/>
      <c r="K69" s="230">
        <f>ROUND(E69*J69,2)</f>
        <v>0</v>
      </c>
      <c r="L69" s="230">
        <v>21</v>
      </c>
      <c r="M69" s="230">
        <f>G69*(1+L69/100)</f>
        <v>0</v>
      </c>
      <c r="N69" s="229">
        <v>0</v>
      </c>
      <c r="O69" s="229">
        <f>ROUND(E69*N69,2)</f>
        <v>0</v>
      </c>
      <c r="P69" s="229">
        <v>0</v>
      </c>
      <c r="Q69" s="229">
        <f>ROUND(E69*P69,2)</f>
        <v>0</v>
      </c>
      <c r="R69" s="230"/>
      <c r="S69" s="230" t="s">
        <v>279</v>
      </c>
      <c r="T69" s="230" t="s">
        <v>280</v>
      </c>
      <c r="U69" s="230">
        <v>0</v>
      </c>
      <c r="V69" s="230">
        <f>ROUND(E69*U69,2)</f>
        <v>0</v>
      </c>
      <c r="W69" s="230"/>
      <c r="X69" s="230" t="s">
        <v>281</v>
      </c>
      <c r="Y69" s="210"/>
      <c r="Z69" s="210"/>
      <c r="AA69" s="210"/>
      <c r="AB69" s="210"/>
      <c r="AC69" s="210"/>
      <c r="AD69" s="210"/>
      <c r="AE69" s="210"/>
      <c r="AF69" s="210"/>
      <c r="AG69" s="210" t="s">
        <v>330</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34" t="s">
        <v>274</v>
      </c>
      <c r="B70" s="235" t="s">
        <v>234</v>
      </c>
      <c r="C70" s="254" t="s">
        <v>235</v>
      </c>
      <c r="D70" s="236"/>
      <c r="E70" s="237"/>
      <c r="F70" s="238"/>
      <c r="G70" s="239">
        <f>SUMIF(AG71:AG108,"&lt;&gt;NOR",G71:G108)</f>
        <v>0</v>
      </c>
      <c r="H70" s="233"/>
      <c r="I70" s="233">
        <f>SUM(I71:I108)</f>
        <v>0</v>
      </c>
      <c r="J70" s="233"/>
      <c r="K70" s="233">
        <f>SUM(K71:K108)</f>
        <v>0</v>
      </c>
      <c r="L70" s="233"/>
      <c r="M70" s="233">
        <f>SUM(M71:M108)</f>
        <v>0</v>
      </c>
      <c r="N70" s="232"/>
      <c r="O70" s="232">
        <f>SUM(O71:O108)</f>
        <v>0.1</v>
      </c>
      <c r="P70" s="232"/>
      <c r="Q70" s="232">
        <f>SUM(Q71:Q108)</f>
        <v>0</v>
      </c>
      <c r="R70" s="233"/>
      <c r="S70" s="233"/>
      <c r="T70" s="233"/>
      <c r="U70" s="233"/>
      <c r="V70" s="233">
        <f>SUM(V71:V108)</f>
        <v>0</v>
      </c>
      <c r="W70" s="233"/>
      <c r="X70" s="233"/>
      <c r="AG70" t="s">
        <v>275</v>
      </c>
    </row>
    <row r="71" spans="1:60" outlineLevel="1" x14ac:dyDescent="0.2">
      <c r="A71" s="247">
        <v>49</v>
      </c>
      <c r="B71" s="248" t="s">
        <v>2104</v>
      </c>
      <c r="C71" s="255" t="s">
        <v>2105</v>
      </c>
      <c r="D71" s="249" t="s">
        <v>386</v>
      </c>
      <c r="E71" s="250">
        <v>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0</v>
      </c>
      <c r="V71" s="230">
        <f>ROUND(E71*U71,2)</f>
        <v>0</v>
      </c>
      <c r="W71" s="230"/>
      <c r="X71" s="230" t="s">
        <v>281</v>
      </c>
      <c r="Y71" s="210"/>
      <c r="Z71" s="210"/>
      <c r="AA71" s="210"/>
      <c r="AB71" s="210"/>
      <c r="AC71" s="210"/>
      <c r="AD71" s="210"/>
      <c r="AE71" s="210"/>
      <c r="AF71" s="210"/>
      <c r="AG71" s="210" t="s">
        <v>330</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47">
        <v>50</v>
      </c>
      <c r="B72" s="248" t="s">
        <v>705</v>
      </c>
      <c r="C72" s="255" t="s">
        <v>706</v>
      </c>
      <c r="D72" s="249" t="s">
        <v>386</v>
      </c>
      <c r="E72" s="250">
        <v>1</v>
      </c>
      <c r="F72" s="251"/>
      <c r="G72" s="252">
        <f>ROUND(E72*F72,2)</f>
        <v>0</v>
      </c>
      <c r="H72" s="231"/>
      <c r="I72" s="230">
        <f>ROUND(E72*H72,2)</f>
        <v>0</v>
      </c>
      <c r="J72" s="231"/>
      <c r="K72" s="230">
        <f>ROUND(E72*J72,2)</f>
        <v>0</v>
      </c>
      <c r="L72" s="230">
        <v>21</v>
      </c>
      <c r="M72" s="230">
        <f>G72*(1+L72/100)</f>
        <v>0</v>
      </c>
      <c r="N72" s="229">
        <v>2.7E-4</v>
      </c>
      <c r="O72" s="229">
        <f>ROUND(E72*N72,2)</f>
        <v>0</v>
      </c>
      <c r="P72" s="229">
        <v>0</v>
      </c>
      <c r="Q72" s="229">
        <f>ROUND(E72*P72,2)</f>
        <v>0</v>
      </c>
      <c r="R72" s="230"/>
      <c r="S72" s="230" t="s">
        <v>397</v>
      </c>
      <c r="T72" s="230" t="s">
        <v>280</v>
      </c>
      <c r="U72" s="230">
        <v>0</v>
      </c>
      <c r="V72" s="230">
        <f>ROUND(E72*U72,2)</f>
        <v>0</v>
      </c>
      <c r="W72" s="230"/>
      <c r="X72" s="230" t="s">
        <v>281</v>
      </c>
      <c r="Y72" s="210"/>
      <c r="Z72" s="210"/>
      <c r="AA72" s="210"/>
      <c r="AB72" s="210"/>
      <c r="AC72" s="210"/>
      <c r="AD72" s="210"/>
      <c r="AE72" s="210"/>
      <c r="AF72" s="210"/>
      <c r="AG72" s="210" t="s">
        <v>330</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7">
        <v>51</v>
      </c>
      <c r="B73" s="248" t="s">
        <v>2106</v>
      </c>
      <c r="C73" s="255" t="s">
        <v>2107</v>
      </c>
      <c r="D73" s="249" t="s">
        <v>386</v>
      </c>
      <c r="E73" s="250">
        <v>1</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397</v>
      </c>
      <c r="T73" s="230" t="s">
        <v>280</v>
      </c>
      <c r="U73" s="230">
        <v>0</v>
      </c>
      <c r="V73" s="230">
        <f>ROUND(E73*U73,2)</f>
        <v>0</v>
      </c>
      <c r="W73" s="230"/>
      <c r="X73" s="230" t="s">
        <v>281</v>
      </c>
      <c r="Y73" s="210"/>
      <c r="Z73" s="210"/>
      <c r="AA73" s="210"/>
      <c r="AB73" s="210"/>
      <c r="AC73" s="210"/>
      <c r="AD73" s="210"/>
      <c r="AE73" s="210"/>
      <c r="AF73" s="210"/>
      <c r="AG73" s="210" t="s">
        <v>330</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52</v>
      </c>
      <c r="B74" s="248" t="s">
        <v>735</v>
      </c>
      <c r="C74" s="255" t="s">
        <v>736</v>
      </c>
      <c r="D74" s="249" t="s">
        <v>386</v>
      </c>
      <c r="E74" s="250">
        <v>1</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397</v>
      </c>
      <c r="T74" s="230" t="s">
        <v>280</v>
      </c>
      <c r="U74" s="230">
        <v>0</v>
      </c>
      <c r="V74" s="230">
        <f>ROUND(E74*U74,2)</f>
        <v>0</v>
      </c>
      <c r="W74" s="230"/>
      <c r="X74" s="230" t="s">
        <v>281</v>
      </c>
      <c r="Y74" s="210"/>
      <c r="Z74" s="210"/>
      <c r="AA74" s="210"/>
      <c r="AB74" s="210"/>
      <c r="AC74" s="210"/>
      <c r="AD74" s="210"/>
      <c r="AE74" s="210"/>
      <c r="AF74" s="210"/>
      <c r="AG74" s="210" t="s">
        <v>330</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53</v>
      </c>
      <c r="B75" s="248" t="s">
        <v>733</v>
      </c>
      <c r="C75" s="255" t="s">
        <v>734</v>
      </c>
      <c r="D75" s="249" t="s">
        <v>386</v>
      </c>
      <c r="E75" s="250">
        <v>4</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397</v>
      </c>
      <c r="T75" s="230" t="s">
        <v>280</v>
      </c>
      <c r="U75" s="230">
        <v>0</v>
      </c>
      <c r="V75" s="230">
        <f>ROUND(E75*U75,2)</f>
        <v>0</v>
      </c>
      <c r="W75" s="230"/>
      <c r="X75" s="230" t="s">
        <v>281</v>
      </c>
      <c r="Y75" s="210"/>
      <c r="Z75" s="210"/>
      <c r="AA75" s="210"/>
      <c r="AB75" s="210"/>
      <c r="AC75" s="210"/>
      <c r="AD75" s="210"/>
      <c r="AE75" s="210"/>
      <c r="AF75" s="210"/>
      <c r="AG75" s="210" t="s">
        <v>330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7">
        <v>54</v>
      </c>
      <c r="B76" s="248" t="s">
        <v>1306</v>
      </c>
      <c r="C76" s="255" t="s">
        <v>1307</v>
      </c>
      <c r="D76" s="249" t="s">
        <v>386</v>
      </c>
      <c r="E76" s="250">
        <v>2</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397</v>
      </c>
      <c r="T76" s="230" t="s">
        <v>280</v>
      </c>
      <c r="U76" s="230">
        <v>0</v>
      </c>
      <c r="V76" s="230">
        <f>ROUND(E76*U76,2)</f>
        <v>0</v>
      </c>
      <c r="W76" s="230"/>
      <c r="X76" s="230" t="s">
        <v>281</v>
      </c>
      <c r="Y76" s="210"/>
      <c r="Z76" s="210"/>
      <c r="AA76" s="210"/>
      <c r="AB76" s="210"/>
      <c r="AC76" s="210"/>
      <c r="AD76" s="210"/>
      <c r="AE76" s="210"/>
      <c r="AF76" s="210"/>
      <c r="AG76" s="210" t="s">
        <v>330</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7">
        <v>55</v>
      </c>
      <c r="B77" s="248" t="s">
        <v>737</v>
      </c>
      <c r="C77" s="255" t="s">
        <v>738</v>
      </c>
      <c r="D77" s="249" t="s">
        <v>386</v>
      </c>
      <c r="E77" s="250">
        <v>8</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397</v>
      </c>
      <c r="T77" s="230" t="s">
        <v>280</v>
      </c>
      <c r="U77" s="230">
        <v>0</v>
      </c>
      <c r="V77" s="230">
        <f>ROUND(E77*U77,2)</f>
        <v>0</v>
      </c>
      <c r="W77" s="230"/>
      <c r="X77" s="230" t="s">
        <v>281</v>
      </c>
      <c r="Y77" s="210"/>
      <c r="Z77" s="210"/>
      <c r="AA77" s="210"/>
      <c r="AB77" s="210"/>
      <c r="AC77" s="210"/>
      <c r="AD77" s="210"/>
      <c r="AE77" s="210"/>
      <c r="AF77" s="210"/>
      <c r="AG77" s="210" t="s">
        <v>330</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56</v>
      </c>
      <c r="B78" s="248" t="s">
        <v>2108</v>
      </c>
      <c r="C78" s="255" t="s">
        <v>2109</v>
      </c>
      <c r="D78" s="249" t="s">
        <v>386</v>
      </c>
      <c r="E78" s="250">
        <v>5</v>
      </c>
      <c r="F78" s="251"/>
      <c r="G78" s="252">
        <f>ROUND(E78*F78,2)</f>
        <v>0</v>
      </c>
      <c r="H78" s="231"/>
      <c r="I78" s="230">
        <f>ROUND(E78*H78,2)</f>
        <v>0</v>
      </c>
      <c r="J78" s="231"/>
      <c r="K78" s="230">
        <f>ROUND(E78*J78,2)</f>
        <v>0</v>
      </c>
      <c r="L78" s="230">
        <v>21</v>
      </c>
      <c r="M78" s="230">
        <f>G78*(1+L78/100)</f>
        <v>0</v>
      </c>
      <c r="N78" s="229">
        <v>2.4099999999999998E-3</v>
      </c>
      <c r="O78" s="229">
        <f>ROUND(E78*N78,2)</f>
        <v>0.01</v>
      </c>
      <c r="P78" s="229">
        <v>0</v>
      </c>
      <c r="Q78" s="229">
        <f>ROUND(E78*P78,2)</f>
        <v>0</v>
      </c>
      <c r="R78" s="230"/>
      <c r="S78" s="230" t="s">
        <v>397</v>
      </c>
      <c r="T78" s="230" t="s">
        <v>280</v>
      </c>
      <c r="U78" s="230">
        <v>0</v>
      </c>
      <c r="V78" s="230">
        <f>ROUND(E78*U78,2)</f>
        <v>0</v>
      </c>
      <c r="W78" s="230"/>
      <c r="X78" s="230" t="s">
        <v>281</v>
      </c>
      <c r="Y78" s="210"/>
      <c r="Z78" s="210"/>
      <c r="AA78" s="210"/>
      <c r="AB78" s="210"/>
      <c r="AC78" s="210"/>
      <c r="AD78" s="210"/>
      <c r="AE78" s="210"/>
      <c r="AF78" s="210"/>
      <c r="AG78" s="210" t="s">
        <v>330</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57</v>
      </c>
      <c r="B79" s="248" t="s">
        <v>2110</v>
      </c>
      <c r="C79" s="255" t="s">
        <v>2111</v>
      </c>
      <c r="D79" s="249" t="s">
        <v>386</v>
      </c>
      <c r="E79" s="250">
        <v>2</v>
      </c>
      <c r="F79" s="251"/>
      <c r="G79" s="252">
        <f>ROUND(E79*F79,2)</f>
        <v>0</v>
      </c>
      <c r="H79" s="231"/>
      <c r="I79" s="230">
        <f>ROUND(E79*H79,2)</f>
        <v>0</v>
      </c>
      <c r="J79" s="231"/>
      <c r="K79" s="230">
        <f>ROUND(E79*J79,2)</f>
        <v>0</v>
      </c>
      <c r="L79" s="230">
        <v>21</v>
      </c>
      <c r="M79" s="230">
        <f>G79*(1+L79/100)</f>
        <v>0</v>
      </c>
      <c r="N79" s="229">
        <v>3.0200000000000001E-3</v>
      </c>
      <c r="O79" s="229">
        <f>ROUND(E79*N79,2)</f>
        <v>0.01</v>
      </c>
      <c r="P79" s="229">
        <v>0</v>
      </c>
      <c r="Q79" s="229">
        <f>ROUND(E79*P79,2)</f>
        <v>0</v>
      </c>
      <c r="R79" s="230"/>
      <c r="S79" s="230" t="s">
        <v>397</v>
      </c>
      <c r="T79" s="230" t="s">
        <v>280</v>
      </c>
      <c r="U79" s="230">
        <v>0</v>
      </c>
      <c r="V79" s="230">
        <f>ROUND(E79*U79,2)</f>
        <v>0</v>
      </c>
      <c r="W79" s="230"/>
      <c r="X79" s="230" t="s">
        <v>281</v>
      </c>
      <c r="Y79" s="210"/>
      <c r="Z79" s="210"/>
      <c r="AA79" s="210"/>
      <c r="AB79" s="210"/>
      <c r="AC79" s="210"/>
      <c r="AD79" s="210"/>
      <c r="AE79" s="210"/>
      <c r="AF79" s="210"/>
      <c r="AG79" s="210" t="s">
        <v>330</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7">
        <v>58</v>
      </c>
      <c r="B80" s="248" t="s">
        <v>2112</v>
      </c>
      <c r="C80" s="255" t="s">
        <v>2113</v>
      </c>
      <c r="D80" s="249" t="s">
        <v>386</v>
      </c>
      <c r="E80" s="250">
        <v>3</v>
      </c>
      <c r="F80" s="251"/>
      <c r="G80" s="252">
        <f>ROUND(E80*F80,2)</f>
        <v>0</v>
      </c>
      <c r="H80" s="231"/>
      <c r="I80" s="230">
        <f>ROUND(E80*H80,2)</f>
        <v>0</v>
      </c>
      <c r="J80" s="231"/>
      <c r="K80" s="230">
        <f>ROUND(E80*J80,2)</f>
        <v>0</v>
      </c>
      <c r="L80" s="230">
        <v>21</v>
      </c>
      <c r="M80" s="230">
        <f>G80*(1+L80/100)</f>
        <v>0</v>
      </c>
      <c r="N80" s="229">
        <v>3.5100000000000001E-3</v>
      </c>
      <c r="O80" s="229">
        <f>ROUND(E80*N80,2)</f>
        <v>0.01</v>
      </c>
      <c r="P80" s="229">
        <v>0</v>
      </c>
      <c r="Q80" s="229">
        <f>ROUND(E80*P80,2)</f>
        <v>0</v>
      </c>
      <c r="R80" s="230"/>
      <c r="S80" s="230" t="s">
        <v>397</v>
      </c>
      <c r="T80" s="230" t="s">
        <v>280</v>
      </c>
      <c r="U80" s="230">
        <v>0</v>
      </c>
      <c r="V80" s="230">
        <f>ROUND(E80*U80,2)</f>
        <v>0</v>
      </c>
      <c r="W80" s="230"/>
      <c r="X80" s="230" t="s">
        <v>281</v>
      </c>
      <c r="Y80" s="210"/>
      <c r="Z80" s="210"/>
      <c r="AA80" s="210"/>
      <c r="AB80" s="210"/>
      <c r="AC80" s="210"/>
      <c r="AD80" s="210"/>
      <c r="AE80" s="210"/>
      <c r="AF80" s="210"/>
      <c r="AG80" s="210" t="s">
        <v>330</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7">
        <v>59</v>
      </c>
      <c r="B81" s="248" t="s">
        <v>2114</v>
      </c>
      <c r="C81" s="255" t="s">
        <v>2115</v>
      </c>
      <c r="D81" s="249" t="s">
        <v>386</v>
      </c>
      <c r="E81" s="250">
        <v>1</v>
      </c>
      <c r="F81" s="251"/>
      <c r="G81" s="252">
        <f>ROUND(E81*F81,2)</f>
        <v>0</v>
      </c>
      <c r="H81" s="231"/>
      <c r="I81" s="230">
        <f>ROUND(E81*H81,2)</f>
        <v>0</v>
      </c>
      <c r="J81" s="231"/>
      <c r="K81" s="230">
        <f>ROUND(E81*J81,2)</f>
        <v>0</v>
      </c>
      <c r="L81" s="230">
        <v>21</v>
      </c>
      <c r="M81" s="230">
        <f>G81*(1+L81/100)</f>
        <v>0</v>
      </c>
      <c r="N81" s="229">
        <v>7.7200000000000003E-3</v>
      </c>
      <c r="O81" s="229">
        <f>ROUND(E81*N81,2)</f>
        <v>0.01</v>
      </c>
      <c r="P81" s="229">
        <v>0</v>
      </c>
      <c r="Q81" s="229">
        <f>ROUND(E81*P81,2)</f>
        <v>0</v>
      </c>
      <c r="R81" s="230"/>
      <c r="S81" s="230" t="s">
        <v>397</v>
      </c>
      <c r="T81" s="230" t="s">
        <v>280</v>
      </c>
      <c r="U81" s="230">
        <v>0</v>
      </c>
      <c r="V81" s="230">
        <f>ROUND(E81*U81,2)</f>
        <v>0</v>
      </c>
      <c r="W81" s="230"/>
      <c r="X81" s="230" t="s">
        <v>281</v>
      </c>
      <c r="Y81" s="210"/>
      <c r="Z81" s="210"/>
      <c r="AA81" s="210"/>
      <c r="AB81" s="210"/>
      <c r="AC81" s="210"/>
      <c r="AD81" s="210"/>
      <c r="AE81" s="210"/>
      <c r="AF81" s="210"/>
      <c r="AG81" s="210" t="s">
        <v>330</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7">
        <v>60</v>
      </c>
      <c r="B82" s="248" t="s">
        <v>2116</v>
      </c>
      <c r="C82" s="255" t="s">
        <v>2117</v>
      </c>
      <c r="D82" s="249" t="s">
        <v>386</v>
      </c>
      <c r="E82" s="250">
        <v>1</v>
      </c>
      <c r="F82" s="251"/>
      <c r="G82" s="252">
        <f>ROUND(E82*F82,2)</f>
        <v>0</v>
      </c>
      <c r="H82" s="231"/>
      <c r="I82" s="230">
        <f>ROUND(E82*H82,2)</f>
        <v>0</v>
      </c>
      <c r="J82" s="231"/>
      <c r="K82" s="230">
        <f>ROUND(E82*J82,2)</f>
        <v>0</v>
      </c>
      <c r="L82" s="230">
        <v>21</v>
      </c>
      <c r="M82" s="230">
        <f>G82*(1+L82/100)</f>
        <v>0</v>
      </c>
      <c r="N82" s="229">
        <v>1.1089999999999999E-2</v>
      </c>
      <c r="O82" s="229">
        <f>ROUND(E82*N82,2)</f>
        <v>0.01</v>
      </c>
      <c r="P82" s="229">
        <v>0</v>
      </c>
      <c r="Q82" s="229">
        <f>ROUND(E82*P82,2)</f>
        <v>0</v>
      </c>
      <c r="R82" s="230"/>
      <c r="S82" s="230" t="s">
        <v>397</v>
      </c>
      <c r="T82" s="230" t="s">
        <v>280</v>
      </c>
      <c r="U82" s="230">
        <v>0</v>
      </c>
      <c r="V82" s="230">
        <f>ROUND(E82*U82,2)</f>
        <v>0</v>
      </c>
      <c r="W82" s="230"/>
      <c r="X82" s="230" t="s">
        <v>281</v>
      </c>
      <c r="Y82" s="210"/>
      <c r="Z82" s="210"/>
      <c r="AA82" s="210"/>
      <c r="AB82" s="210"/>
      <c r="AC82" s="210"/>
      <c r="AD82" s="210"/>
      <c r="AE82" s="210"/>
      <c r="AF82" s="210"/>
      <c r="AG82" s="210" t="s">
        <v>330</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47">
        <v>61</v>
      </c>
      <c r="B83" s="248" t="s">
        <v>2118</v>
      </c>
      <c r="C83" s="255" t="s">
        <v>2119</v>
      </c>
      <c r="D83" s="249" t="s">
        <v>386</v>
      </c>
      <c r="E83" s="250">
        <v>2</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330</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47">
        <v>62</v>
      </c>
      <c r="B84" s="248" t="s">
        <v>2120</v>
      </c>
      <c r="C84" s="255" t="s">
        <v>2121</v>
      </c>
      <c r="D84" s="249" t="s">
        <v>386</v>
      </c>
      <c r="E84" s="250">
        <v>3</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330</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47">
        <v>63</v>
      </c>
      <c r="B85" s="248" t="s">
        <v>2122</v>
      </c>
      <c r="C85" s="255" t="s">
        <v>2123</v>
      </c>
      <c r="D85" s="249" t="s">
        <v>386</v>
      </c>
      <c r="E85" s="250">
        <v>1</v>
      </c>
      <c r="F85" s="251"/>
      <c r="G85" s="252">
        <f>ROUND(E85*F85,2)</f>
        <v>0</v>
      </c>
      <c r="H85" s="231"/>
      <c r="I85" s="230">
        <f>ROUND(E85*H85,2)</f>
        <v>0</v>
      </c>
      <c r="J85" s="231"/>
      <c r="K85" s="230">
        <f>ROUND(E85*J85,2)</f>
        <v>0</v>
      </c>
      <c r="L85" s="230">
        <v>21</v>
      </c>
      <c r="M85" s="230">
        <f>G85*(1+L85/100)</f>
        <v>0</v>
      </c>
      <c r="N85" s="229">
        <v>1.9300000000000001E-2</v>
      </c>
      <c r="O85" s="229">
        <f>ROUND(E85*N85,2)</f>
        <v>0.02</v>
      </c>
      <c r="P85" s="229">
        <v>0</v>
      </c>
      <c r="Q85" s="229">
        <f>ROUND(E85*P85,2)</f>
        <v>0</v>
      </c>
      <c r="R85" s="230"/>
      <c r="S85" s="230" t="s">
        <v>279</v>
      </c>
      <c r="T85" s="230" t="s">
        <v>280</v>
      </c>
      <c r="U85" s="230">
        <v>0</v>
      </c>
      <c r="V85" s="230">
        <f>ROUND(E85*U85,2)</f>
        <v>0</v>
      </c>
      <c r="W85" s="230"/>
      <c r="X85" s="230" t="s">
        <v>281</v>
      </c>
      <c r="Y85" s="210"/>
      <c r="Z85" s="210"/>
      <c r="AA85" s="210"/>
      <c r="AB85" s="210"/>
      <c r="AC85" s="210"/>
      <c r="AD85" s="210"/>
      <c r="AE85" s="210"/>
      <c r="AF85" s="210"/>
      <c r="AG85" s="210" t="s">
        <v>330</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47">
        <v>64</v>
      </c>
      <c r="B86" s="248" t="s">
        <v>2124</v>
      </c>
      <c r="C86" s="255" t="s">
        <v>2125</v>
      </c>
      <c r="D86" s="249" t="s">
        <v>386</v>
      </c>
      <c r="E86" s="250">
        <v>1</v>
      </c>
      <c r="F86" s="251"/>
      <c r="G86" s="252">
        <f>ROUND(E86*F86,2)</f>
        <v>0</v>
      </c>
      <c r="H86" s="231"/>
      <c r="I86" s="230">
        <f>ROUND(E86*H86,2)</f>
        <v>0</v>
      </c>
      <c r="J86" s="231"/>
      <c r="K86" s="230">
        <f>ROUND(E86*J86,2)</f>
        <v>0</v>
      </c>
      <c r="L86" s="230">
        <v>21</v>
      </c>
      <c r="M86" s="230">
        <f>G86*(1+L86/100)</f>
        <v>0</v>
      </c>
      <c r="N86" s="229">
        <v>2.9000000000000001E-2</v>
      </c>
      <c r="O86" s="229">
        <f>ROUND(E86*N86,2)</f>
        <v>0.03</v>
      </c>
      <c r="P86" s="229">
        <v>0</v>
      </c>
      <c r="Q86" s="229">
        <f>ROUND(E86*P86,2)</f>
        <v>0</v>
      </c>
      <c r="R86" s="230"/>
      <c r="S86" s="230" t="s">
        <v>279</v>
      </c>
      <c r="T86" s="230" t="s">
        <v>280</v>
      </c>
      <c r="U86" s="230">
        <v>0</v>
      </c>
      <c r="V86" s="230">
        <f>ROUND(E86*U86,2)</f>
        <v>0</v>
      </c>
      <c r="W86" s="230"/>
      <c r="X86" s="230" t="s">
        <v>281</v>
      </c>
      <c r="Y86" s="210"/>
      <c r="Z86" s="210"/>
      <c r="AA86" s="210"/>
      <c r="AB86" s="210"/>
      <c r="AC86" s="210"/>
      <c r="AD86" s="210"/>
      <c r="AE86" s="210"/>
      <c r="AF86" s="210"/>
      <c r="AG86" s="210" t="s">
        <v>330</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7">
        <v>65</v>
      </c>
      <c r="B87" s="248" t="s">
        <v>2126</v>
      </c>
      <c r="C87" s="255" t="s">
        <v>2127</v>
      </c>
      <c r="D87" s="249" t="s">
        <v>386</v>
      </c>
      <c r="E87" s="250">
        <v>1</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330</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7">
        <v>66</v>
      </c>
      <c r="B88" s="248" t="s">
        <v>2128</v>
      </c>
      <c r="C88" s="255" t="s">
        <v>2129</v>
      </c>
      <c r="D88" s="249" t="s">
        <v>386</v>
      </c>
      <c r="E88" s="250">
        <v>1</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281</v>
      </c>
      <c r="Y88" s="210"/>
      <c r="Z88" s="210"/>
      <c r="AA88" s="210"/>
      <c r="AB88" s="210"/>
      <c r="AC88" s="210"/>
      <c r="AD88" s="210"/>
      <c r="AE88" s="210"/>
      <c r="AF88" s="210"/>
      <c r="AG88" s="210" t="s">
        <v>330</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7">
        <v>67</v>
      </c>
      <c r="B89" s="248" t="s">
        <v>2130</v>
      </c>
      <c r="C89" s="255" t="s">
        <v>2131</v>
      </c>
      <c r="D89" s="249" t="s">
        <v>386</v>
      </c>
      <c r="E89" s="250">
        <v>1</v>
      </c>
      <c r="F89" s="251"/>
      <c r="G89" s="252">
        <f>ROUND(E89*F89,2)</f>
        <v>0</v>
      </c>
      <c r="H89" s="231"/>
      <c r="I89" s="230">
        <f>ROUND(E89*H89,2)</f>
        <v>0</v>
      </c>
      <c r="J89" s="231"/>
      <c r="K89" s="230">
        <f>ROUND(E89*J89,2)</f>
        <v>0</v>
      </c>
      <c r="L89" s="230">
        <v>21</v>
      </c>
      <c r="M89" s="230">
        <f>G89*(1+L89/100)</f>
        <v>0</v>
      </c>
      <c r="N89" s="229">
        <v>0</v>
      </c>
      <c r="O89" s="229">
        <f>ROUND(E89*N89,2)</f>
        <v>0</v>
      </c>
      <c r="P89" s="229">
        <v>0</v>
      </c>
      <c r="Q89" s="229">
        <f>ROUND(E89*P89,2)</f>
        <v>0</v>
      </c>
      <c r="R89" s="230"/>
      <c r="S89" s="230" t="s">
        <v>279</v>
      </c>
      <c r="T89" s="230" t="s">
        <v>280</v>
      </c>
      <c r="U89" s="230">
        <v>0</v>
      </c>
      <c r="V89" s="230">
        <f>ROUND(E89*U89,2)</f>
        <v>0</v>
      </c>
      <c r="W89" s="230"/>
      <c r="X89" s="230" t="s">
        <v>281</v>
      </c>
      <c r="Y89" s="210"/>
      <c r="Z89" s="210"/>
      <c r="AA89" s="210"/>
      <c r="AB89" s="210"/>
      <c r="AC89" s="210"/>
      <c r="AD89" s="210"/>
      <c r="AE89" s="210"/>
      <c r="AF89" s="210"/>
      <c r="AG89" s="210" t="s">
        <v>330</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7">
        <v>68</v>
      </c>
      <c r="B90" s="248" t="s">
        <v>2132</v>
      </c>
      <c r="C90" s="255" t="s">
        <v>2133</v>
      </c>
      <c r="D90" s="249" t="s">
        <v>386</v>
      </c>
      <c r="E90" s="250">
        <v>1</v>
      </c>
      <c r="F90" s="251"/>
      <c r="G90" s="252">
        <f>ROUND(E90*F90,2)</f>
        <v>0</v>
      </c>
      <c r="H90" s="231"/>
      <c r="I90" s="230">
        <f>ROUND(E90*H90,2)</f>
        <v>0</v>
      </c>
      <c r="J90" s="231"/>
      <c r="K90" s="230">
        <f>ROUND(E90*J90,2)</f>
        <v>0</v>
      </c>
      <c r="L90" s="230">
        <v>21</v>
      </c>
      <c r="M90" s="230">
        <f>G90*(1+L90/100)</f>
        <v>0</v>
      </c>
      <c r="N90" s="229">
        <v>0</v>
      </c>
      <c r="O90" s="229">
        <f>ROUND(E90*N90,2)</f>
        <v>0</v>
      </c>
      <c r="P90" s="229">
        <v>0</v>
      </c>
      <c r="Q90" s="229">
        <f>ROUND(E90*P90,2)</f>
        <v>0</v>
      </c>
      <c r="R90" s="230"/>
      <c r="S90" s="230" t="s">
        <v>279</v>
      </c>
      <c r="T90" s="230" t="s">
        <v>280</v>
      </c>
      <c r="U90" s="230">
        <v>0</v>
      </c>
      <c r="V90" s="230">
        <f>ROUND(E90*U90,2)</f>
        <v>0</v>
      </c>
      <c r="W90" s="230"/>
      <c r="X90" s="230" t="s">
        <v>281</v>
      </c>
      <c r="Y90" s="210"/>
      <c r="Z90" s="210"/>
      <c r="AA90" s="210"/>
      <c r="AB90" s="210"/>
      <c r="AC90" s="210"/>
      <c r="AD90" s="210"/>
      <c r="AE90" s="210"/>
      <c r="AF90" s="210"/>
      <c r="AG90" s="210" t="s">
        <v>330</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22.5" outlineLevel="1" x14ac:dyDescent="0.2">
      <c r="A91" s="247">
        <v>69</v>
      </c>
      <c r="B91" s="248" t="s">
        <v>2134</v>
      </c>
      <c r="C91" s="255" t="s">
        <v>2135</v>
      </c>
      <c r="D91" s="249" t="s">
        <v>386</v>
      </c>
      <c r="E91" s="250">
        <v>1</v>
      </c>
      <c r="F91" s="251"/>
      <c r="G91" s="252">
        <f>ROUND(E91*F91,2)</f>
        <v>0</v>
      </c>
      <c r="H91" s="231"/>
      <c r="I91" s="230">
        <f>ROUND(E91*H91,2)</f>
        <v>0</v>
      </c>
      <c r="J91" s="231"/>
      <c r="K91" s="230">
        <f>ROUND(E91*J91,2)</f>
        <v>0</v>
      </c>
      <c r="L91" s="230">
        <v>21</v>
      </c>
      <c r="M91" s="230">
        <f>G91*(1+L91/100)</f>
        <v>0</v>
      </c>
      <c r="N91" s="229">
        <v>0</v>
      </c>
      <c r="O91" s="229">
        <f>ROUND(E91*N91,2)</f>
        <v>0</v>
      </c>
      <c r="P91" s="229">
        <v>0</v>
      </c>
      <c r="Q91" s="229">
        <f>ROUND(E91*P91,2)</f>
        <v>0</v>
      </c>
      <c r="R91" s="230"/>
      <c r="S91" s="230" t="s">
        <v>279</v>
      </c>
      <c r="T91" s="230" t="s">
        <v>280</v>
      </c>
      <c r="U91" s="230">
        <v>0</v>
      </c>
      <c r="V91" s="230">
        <f>ROUND(E91*U91,2)</f>
        <v>0</v>
      </c>
      <c r="W91" s="230"/>
      <c r="X91" s="230" t="s">
        <v>281</v>
      </c>
      <c r="Y91" s="210"/>
      <c r="Z91" s="210"/>
      <c r="AA91" s="210"/>
      <c r="AB91" s="210"/>
      <c r="AC91" s="210"/>
      <c r="AD91" s="210"/>
      <c r="AE91" s="210"/>
      <c r="AF91" s="210"/>
      <c r="AG91" s="210" t="s">
        <v>330</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47">
        <v>70</v>
      </c>
      <c r="B92" s="248" t="s">
        <v>2136</v>
      </c>
      <c r="C92" s="255" t="s">
        <v>2137</v>
      </c>
      <c r="D92" s="249" t="s">
        <v>386</v>
      </c>
      <c r="E92" s="250">
        <v>1</v>
      </c>
      <c r="F92" s="251"/>
      <c r="G92" s="252">
        <f>ROUND(E92*F92,2)</f>
        <v>0</v>
      </c>
      <c r="H92" s="231"/>
      <c r="I92" s="230">
        <f>ROUND(E92*H92,2)</f>
        <v>0</v>
      </c>
      <c r="J92" s="231"/>
      <c r="K92" s="230">
        <f>ROUND(E92*J92,2)</f>
        <v>0</v>
      </c>
      <c r="L92" s="230">
        <v>21</v>
      </c>
      <c r="M92" s="230">
        <f>G92*(1+L92/100)</f>
        <v>0</v>
      </c>
      <c r="N92" s="229">
        <v>0</v>
      </c>
      <c r="O92" s="229">
        <f>ROUND(E92*N92,2)</f>
        <v>0</v>
      </c>
      <c r="P92" s="229">
        <v>0</v>
      </c>
      <c r="Q92" s="229">
        <f>ROUND(E92*P92,2)</f>
        <v>0</v>
      </c>
      <c r="R92" s="230"/>
      <c r="S92" s="230" t="s">
        <v>279</v>
      </c>
      <c r="T92" s="230" t="s">
        <v>280</v>
      </c>
      <c r="U92" s="230">
        <v>0</v>
      </c>
      <c r="V92" s="230">
        <f>ROUND(E92*U92,2)</f>
        <v>0</v>
      </c>
      <c r="W92" s="230"/>
      <c r="X92" s="230" t="s">
        <v>281</v>
      </c>
      <c r="Y92" s="210"/>
      <c r="Z92" s="210"/>
      <c r="AA92" s="210"/>
      <c r="AB92" s="210"/>
      <c r="AC92" s="210"/>
      <c r="AD92" s="210"/>
      <c r="AE92" s="210"/>
      <c r="AF92" s="210"/>
      <c r="AG92" s="210" t="s">
        <v>330</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7">
        <v>71</v>
      </c>
      <c r="B93" s="248" t="s">
        <v>2138</v>
      </c>
      <c r="C93" s="255" t="s">
        <v>2139</v>
      </c>
      <c r="D93" s="249" t="s">
        <v>386</v>
      </c>
      <c r="E93" s="250">
        <v>1</v>
      </c>
      <c r="F93" s="251"/>
      <c r="G93" s="252">
        <f>ROUND(E93*F93,2)</f>
        <v>0</v>
      </c>
      <c r="H93" s="231"/>
      <c r="I93" s="230">
        <f>ROUND(E93*H93,2)</f>
        <v>0</v>
      </c>
      <c r="J93" s="231"/>
      <c r="K93" s="230">
        <f>ROUND(E93*J93,2)</f>
        <v>0</v>
      </c>
      <c r="L93" s="230">
        <v>21</v>
      </c>
      <c r="M93" s="230">
        <f>G93*(1+L93/100)</f>
        <v>0</v>
      </c>
      <c r="N93" s="229">
        <v>0</v>
      </c>
      <c r="O93" s="229">
        <f>ROUND(E93*N93,2)</f>
        <v>0</v>
      </c>
      <c r="P93" s="229">
        <v>0</v>
      </c>
      <c r="Q93" s="229">
        <f>ROUND(E93*P93,2)</f>
        <v>0</v>
      </c>
      <c r="R93" s="230"/>
      <c r="S93" s="230" t="s">
        <v>279</v>
      </c>
      <c r="T93" s="230" t="s">
        <v>280</v>
      </c>
      <c r="U93" s="230">
        <v>0</v>
      </c>
      <c r="V93" s="230">
        <f>ROUND(E93*U93,2)</f>
        <v>0</v>
      </c>
      <c r="W93" s="230"/>
      <c r="X93" s="230" t="s">
        <v>281</v>
      </c>
      <c r="Y93" s="210"/>
      <c r="Z93" s="210"/>
      <c r="AA93" s="210"/>
      <c r="AB93" s="210"/>
      <c r="AC93" s="210"/>
      <c r="AD93" s="210"/>
      <c r="AE93" s="210"/>
      <c r="AF93" s="210"/>
      <c r="AG93" s="210" t="s">
        <v>330</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33.75" outlineLevel="1" x14ac:dyDescent="0.2">
      <c r="A94" s="247">
        <v>72</v>
      </c>
      <c r="B94" s="248" t="s">
        <v>2140</v>
      </c>
      <c r="C94" s="255" t="s">
        <v>2141</v>
      </c>
      <c r="D94" s="249" t="s">
        <v>386</v>
      </c>
      <c r="E94" s="250">
        <v>1</v>
      </c>
      <c r="F94" s="251"/>
      <c r="G94" s="252">
        <f>ROUND(E94*F94,2)</f>
        <v>0</v>
      </c>
      <c r="H94" s="231"/>
      <c r="I94" s="230">
        <f>ROUND(E94*H94,2)</f>
        <v>0</v>
      </c>
      <c r="J94" s="231"/>
      <c r="K94" s="230">
        <f>ROUND(E94*J94,2)</f>
        <v>0</v>
      </c>
      <c r="L94" s="230">
        <v>21</v>
      </c>
      <c r="M94" s="230">
        <f>G94*(1+L94/100)</f>
        <v>0</v>
      </c>
      <c r="N94" s="229">
        <v>0</v>
      </c>
      <c r="O94" s="229">
        <f>ROUND(E94*N94,2)</f>
        <v>0</v>
      </c>
      <c r="P94" s="229">
        <v>0</v>
      </c>
      <c r="Q94" s="229">
        <f>ROUND(E94*P94,2)</f>
        <v>0</v>
      </c>
      <c r="R94" s="230"/>
      <c r="S94" s="230" t="s">
        <v>279</v>
      </c>
      <c r="T94" s="230" t="s">
        <v>280</v>
      </c>
      <c r="U94" s="230">
        <v>0</v>
      </c>
      <c r="V94" s="230">
        <f>ROUND(E94*U94,2)</f>
        <v>0</v>
      </c>
      <c r="W94" s="230"/>
      <c r="X94" s="230" t="s">
        <v>281</v>
      </c>
      <c r="Y94" s="210"/>
      <c r="Z94" s="210"/>
      <c r="AA94" s="210"/>
      <c r="AB94" s="210"/>
      <c r="AC94" s="210"/>
      <c r="AD94" s="210"/>
      <c r="AE94" s="210"/>
      <c r="AF94" s="210"/>
      <c r="AG94" s="210" t="s">
        <v>330</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47">
        <v>73</v>
      </c>
      <c r="B95" s="248" t="s">
        <v>2142</v>
      </c>
      <c r="C95" s="255" t="s">
        <v>2143</v>
      </c>
      <c r="D95" s="249" t="s">
        <v>386</v>
      </c>
      <c r="E95" s="250">
        <v>1</v>
      </c>
      <c r="F95" s="251"/>
      <c r="G95" s="252">
        <f>ROUND(E95*F95,2)</f>
        <v>0</v>
      </c>
      <c r="H95" s="231"/>
      <c r="I95" s="230">
        <f>ROUND(E95*H95,2)</f>
        <v>0</v>
      </c>
      <c r="J95" s="231"/>
      <c r="K95" s="230">
        <f>ROUND(E95*J95,2)</f>
        <v>0</v>
      </c>
      <c r="L95" s="230">
        <v>21</v>
      </c>
      <c r="M95" s="230">
        <f>G95*(1+L95/100)</f>
        <v>0</v>
      </c>
      <c r="N95" s="229">
        <v>0</v>
      </c>
      <c r="O95" s="229">
        <f>ROUND(E95*N95,2)</f>
        <v>0</v>
      </c>
      <c r="P95" s="229">
        <v>0</v>
      </c>
      <c r="Q95" s="229">
        <f>ROUND(E95*P95,2)</f>
        <v>0</v>
      </c>
      <c r="R95" s="230"/>
      <c r="S95" s="230" t="s">
        <v>279</v>
      </c>
      <c r="T95" s="230" t="s">
        <v>280</v>
      </c>
      <c r="U95" s="230">
        <v>0</v>
      </c>
      <c r="V95" s="230">
        <f>ROUND(E95*U95,2)</f>
        <v>0</v>
      </c>
      <c r="W95" s="230"/>
      <c r="X95" s="230" t="s">
        <v>281</v>
      </c>
      <c r="Y95" s="210"/>
      <c r="Z95" s="210"/>
      <c r="AA95" s="210"/>
      <c r="AB95" s="210"/>
      <c r="AC95" s="210"/>
      <c r="AD95" s="210"/>
      <c r="AE95" s="210"/>
      <c r="AF95" s="210"/>
      <c r="AG95" s="210" t="s">
        <v>330</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47">
        <v>74</v>
      </c>
      <c r="B96" s="248" t="s">
        <v>2144</v>
      </c>
      <c r="C96" s="255" t="s">
        <v>2145</v>
      </c>
      <c r="D96" s="249" t="s">
        <v>386</v>
      </c>
      <c r="E96" s="250">
        <v>1</v>
      </c>
      <c r="F96" s="251"/>
      <c r="G96" s="252">
        <f>ROUND(E96*F96,2)</f>
        <v>0</v>
      </c>
      <c r="H96" s="231"/>
      <c r="I96" s="230">
        <f>ROUND(E96*H96,2)</f>
        <v>0</v>
      </c>
      <c r="J96" s="231"/>
      <c r="K96" s="230">
        <f>ROUND(E96*J96,2)</f>
        <v>0</v>
      </c>
      <c r="L96" s="230">
        <v>21</v>
      </c>
      <c r="M96" s="230">
        <f>G96*(1+L96/100)</f>
        <v>0</v>
      </c>
      <c r="N96" s="229">
        <v>0</v>
      </c>
      <c r="O96" s="229">
        <f>ROUND(E96*N96,2)</f>
        <v>0</v>
      </c>
      <c r="P96" s="229">
        <v>0</v>
      </c>
      <c r="Q96" s="229">
        <f>ROUND(E96*P96,2)</f>
        <v>0</v>
      </c>
      <c r="R96" s="230"/>
      <c r="S96" s="230" t="s">
        <v>279</v>
      </c>
      <c r="T96" s="230" t="s">
        <v>280</v>
      </c>
      <c r="U96" s="230">
        <v>0</v>
      </c>
      <c r="V96" s="230">
        <f>ROUND(E96*U96,2)</f>
        <v>0</v>
      </c>
      <c r="W96" s="230"/>
      <c r="X96" s="230" t="s">
        <v>281</v>
      </c>
      <c r="Y96" s="210"/>
      <c r="Z96" s="210"/>
      <c r="AA96" s="210"/>
      <c r="AB96" s="210"/>
      <c r="AC96" s="210"/>
      <c r="AD96" s="210"/>
      <c r="AE96" s="210"/>
      <c r="AF96" s="210"/>
      <c r="AG96" s="210" t="s">
        <v>330</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1" x14ac:dyDescent="0.2">
      <c r="A97" s="247">
        <v>75</v>
      </c>
      <c r="B97" s="248" t="s">
        <v>2146</v>
      </c>
      <c r="C97" s="255" t="s">
        <v>2147</v>
      </c>
      <c r="D97" s="249" t="s">
        <v>386</v>
      </c>
      <c r="E97" s="250">
        <v>1</v>
      </c>
      <c r="F97" s="251"/>
      <c r="G97" s="252">
        <f>ROUND(E97*F97,2)</f>
        <v>0</v>
      </c>
      <c r="H97" s="231"/>
      <c r="I97" s="230">
        <f>ROUND(E97*H97,2)</f>
        <v>0</v>
      </c>
      <c r="J97" s="231"/>
      <c r="K97" s="230">
        <f>ROUND(E97*J97,2)</f>
        <v>0</v>
      </c>
      <c r="L97" s="230">
        <v>21</v>
      </c>
      <c r="M97" s="230">
        <f>G97*(1+L97/100)</f>
        <v>0</v>
      </c>
      <c r="N97" s="229">
        <v>0</v>
      </c>
      <c r="O97" s="229">
        <f>ROUND(E97*N97,2)</f>
        <v>0</v>
      </c>
      <c r="P97" s="229">
        <v>0</v>
      </c>
      <c r="Q97" s="229">
        <f>ROUND(E97*P97,2)</f>
        <v>0</v>
      </c>
      <c r="R97" s="230"/>
      <c r="S97" s="230" t="s">
        <v>279</v>
      </c>
      <c r="T97" s="230" t="s">
        <v>280</v>
      </c>
      <c r="U97" s="230">
        <v>0</v>
      </c>
      <c r="V97" s="230">
        <f>ROUND(E97*U97,2)</f>
        <v>0</v>
      </c>
      <c r="W97" s="230"/>
      <c r="X97" s="230" t="s">
        <v>281</v>
      </c>
      <c r="Y97" s="210"/>
      <c r="Z97" s="210"/>
      <c r="AA97" s="210"/>
      <c r="AB97" s="210"/>
      <c r="AC97" s="210"/>
      <c r="AD97" s="210"/>
      <c r="AE97" s="210"/>
      <c r="AF97" s="210"/>
      <c r="AG97" s="210" t="s">
        <v>330</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47">
        <v>76</v>
      </c>
      <c r="B98" s="248" t="s">
        <v>2148</v>
      </c>
      <c r="C98" s="255" t="s">
        <v>2149</v>
      </c>
      <c r="D98" s="249" t="s">
        <v>386</v>
      </c>
      <c r="E98" s="250">
        <v>1</v>
      </c>
      <c r="F98" s="251"/>
      <c r="G98" s="252">
        <f>ROUND(E98*F98,2)</f>
        <v>0</v>
      </c>
      <c r="H98" s="231"/>
      <c r="I98" s="230">
        <f>ROUND(E98*H98,2)</f>
        <v>0</v>
      </c>
      <c r="J98" s="231"/>
      <c r="K98" s="230">
        <f>ROUND(E98*J98,2)</f>
        <v>0</v>
      </c>
      <c r="L98" s="230">
        <v>21</v>
      </c>
      <c r="M98" s="230">
        <f>G98*(1+L98/100)</f>
        <v>0</v>
      </c>
      <c r="N98" s="229">
        <v>0</v>
      </c>
      <c r="O98" s="229">
        <f>ROUND(E98*N98,2)</f>
        <v>0</v>
      </c>
      <c r="P98" s="229">
        <v>0</v>
      </c>
      <c r="Q98" s="229">
        <f>ROUND(E98*P98,2)</f>
        <v>0</v>
      </c>
      <c r="R98" s="230"/>
      <c r="S98" s="230" t="s">
        <v>279</v>
      </c>
      <c r="T98" s="230" t="s">
        <v>280</v>
      </c>
      <c r="U98" s="230">
        <v>0</v>
      </c>
      <c r="V98" s="230">
        <f>ROUND(E98*U98,2)</f>
        <v>0</v>
      </c>
      <c r="W98" s="230"/>
      <c r="X98" s="230" t="s">
        <v>281</v>
      </c>
      <c r="Y98" s="210"/>
      <c r="Z98" s="210"/>
      <c r="AA98" s="210"/>
      <c r="AB98" s="210"/>
      <c r="AC98" s="210"/>
      <c r="AD98" s="210"/>
      <c r="AE98" s="210"/>
      <c r="AF98" s="210"/>
      <c r="AG98" s="210" t="s">
        <v>330</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47">
        <v>77</v>
      </c>
      <c r="B99" s="248" t="s">
        <v>2150</v>
      </c>
      <c r="C99" s="255" t="s">
        <v>2151</v>
      </c>
      <c r="D99" s="249" t="s">
        <v>386</v>
      </c>
      <c r="E99" s="250">
        <v>5</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0</v>
      </c>
      <c r="V99" s="230">
        <f>ROUND(E99*U99,2)</f>
        <v>0</v>
      </c>
      <c r="W99" s="230"/>
      <c r="X99" s="230" t="s">
        <v>281</v>
      </c>
      <c r="Y99" s="210"/>
      <c r="Z99" s="210"/>
      <c r="AA99" s="210"/>
      <c r="AB99" s="210"/>
      <c r="AC99" s="210"/>
      <c r="AD99" s="210"/>
      <c r="AE99" s="210"/>
      <c r="AF99" s="210"/>
      <c r="AG99" s="210" t="s">
        <v>330</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78</v>
      </c>
      <c r="B100" s="248" t="s">
        <v>2152</v>
      </c>
      <c r="C100" s="255" t="s">
        <v>2153</v>
      </c>
      <c r="D100" s="249" t="s">
        <v>386</v>
      </c>
      <c r="E100" s="250">
        <v>2</v>
      </c>
      <c r="F100" s="251"/>
      <c r="G100" s="252">
        <f>ROUND(E100*F100,2)</f>
        <v>0</v>
      </c>
      <c r="H100" s="231"/>
      <c r="I100" s="230">
        <f>ROUND(E100*H100,2)</f>
        <v>0</v>
      </c>
      <c r="J100" s="231"/>
      <c r="K100" s="230">
        <f>ROUND(E100*J100,2)</f>
        <v>0</v>
      </c>
      <c r="L100" s="230">
        <v>21</v>
      </c>
      <c r="M100" s="230">
        <f>G100*(1+L100/100)</f>
        <v>0</v>
      </c>
      <c r="N100" s="229">
        <v>5.5999999999999995E-4</v>
      </c>
      <c r="O100" s="229">
        <f>ROUND(E100*N100,2)</f>
        <v>0</v>
      </c>
      <c r="P100" s="229">
        <v>0</v>
      </c>
      <c r="Q100" s="229">
        <f>ROUND(E100*P100,2)</f>
        <v>0</v>
      </c>
      <c r="R100" s="230"/>
      <c r="S100" s="230" t="s">
        <v>279</v>
      </c>
      <c r="T100" s="230" t="s">
        <v>280</v>
      </c>
      <c r="U100" s="230">
        <v>0</v>
      </c>
      <c r="V100" s="230">
        <f>ROUND(E100*U100,2)</f>
        <v>0</v>
      </c>
      <c r="W100" s="230"/>
      <c r="X100" s="230" t="s">
        <v>281</v>
      </c>
      <c r="Y100" s="210"/>
      <c r="Z100" s="210"/>
      <c r="AA100" s="210"/>
      <c r="AB100" s="210"/>
      <c r="AC100" s="210"/>
      <c r="AD100" s="210"/>
      <c r="AE100" s="210"/>
      <c r="AF100" s="210"/>
      <c r="AG100" s="210" t="s">
        <v>330</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47">
        <v>79</v>
      </c>
      <c r="B101" s="248" t="s">
        <v>2154</v>
      </c>
      <c r="C101" s="255" t="s">
        <v>2155</v>
      </c>
      <c r="D101" s="249" t="s">
        <v>386</v>
      </c>
      <c r="E101" s="250">
        <v>1</v>
      </c>
      <c r="F101" s="251"/>
      <c r="G101" s="252">
        <f>ROUND(E101*F101,2)</f>
        <v>0</v>
      </c>
      <c r="H101" s="231"/>
      <c r="I101" s="230">
        <f>ROUND(E101*H101,2)</f>
        <v>0</v>
      </c>
      <c r="J101" s="231"/>
      <c r="K101" s="230">
        <f>ROUND(E101*J101,2)</f>
        <v>0</v>
      </c>
      <c r="L101" s="230">
        <v>21</v>
      </c>
      <c r="M101" s="230">
        <f>G101*(1+L101/100)</f>
        <v>0</v>
      </c>
      <c r="N101" s="229">
        <v>0</v>
      </c>
      <c r="O101" s="229">
        <f>ROUND(E101*N101,2)</f>
        <v>0</v>
      </c>
      <c r="P101" s="229">
        <v>0</v>
      </c>
      <c r="Q101" s="229">
        <f>ROUND(E101*P101,2)</f>
        <v>0</v>
      </c>
      <c r="R101" s="230"/>
      <c r="S101" s="230" t="s">
        <v>279</v>
      </c>
      <c r="T101" s="230" t="s">
        <v>280</v>
      </c>
      <c r="U101" s="230">
        <v>0</v>
      </c>
      <c r="V101" s="230">
        <f>ROUND(E101*U101,2)</f>
        <v>0</v>
      </c>
      <c r="W101" s="230"/>
      <c r="X101" s="230" t="s">
        <v>281</v>
      </c>
      <c r="Y101" s="210"/>
      <c r="Z101" s="210"/>
      <c r="AA101" s="210"/>
      <c r="AB101" s="210"/>
      <c r="AC101" s="210"/>
      <c r="AD101" s="210"/>
      <c r="AE101" s="210"/>
      <c r="AF101" s="210"/>
      <c r="AG101" s="210" t="s">
        <v>330</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47">
        <v>80</v>
      </c>
      <c r="B102" s="248" t="s">
        <v>2156</v>
      </c>
      <c r="C102" s="255" t="s">
        <v>2157</v>
      </c>
      <c r="D102" s="249" t="s">
        <v>386</v>
      </c>
      <c r="E102" s="250">
        <v>1</v>
      </c>
      <c r="F102" s="251"/>
      <c r="G102" s="252">
        <f>ROUND(E102*F102,2)</f>
        <v>0</v>
      </c>
      <c r="H102" s="231"/>
      <c r="I102" s="230">
        <f>ROUND(E102*H102,2)</f>
        <v>0</v>
      </c>
      <c r="J102" s="231"/>
      <c r="K102" s="230">
        <f>ROUND(E102*J102,2)</f>
        <v>0</v>
      </c>
      <c r="L102" s="230">
        <v>21</v>
      </c>
      <c r="M102" s="230">
        <f>G102*(1+L102/100)</f>
        <v>0</v>
      </c>
      <c r="N102" s="229">
        <v>0</v>
      </c>
      <c r="O102" s="229">
        <f>ROUND(E102*N102,2)</f>
        <v>0</v>
      </c>
      <c r="P102" s="229">
        <v>0</v>
      </c>
      <c r="Q102" s="229">
        <f>ROUND(E102*P102,2)</f>
        <v>0</v>
      </c>
      <c r="R102" s="230"/>
      <c r="S102" s="230" t="s">
        <v>279</v>
      </c>
      <c r="T102" s="230" t="s">
        <v>280</v>
      </c>
      <c r="U102" s="230">
        <v>0</v>
      </c>
      <c r="V102" s="230">
        <f>ROUND(E102*U102,2)</f>
        <v>0</v>
      </c>
      <c r="W102" s="230"/>
      <c r="X102" s="230" t="s">
        <v>281</v>
      </c>
      <c r="Y102" s="210"/>
      <c r="Z102" s="210"/>
      <c r="AA102" s="210"/>
      <c r="AB102" s="210"/>
      <c r="AC102" s="210"/>
      <c r="AD102" s="210"/>
      <c r="AE102" s="210"/>
      <c r="AF102" s="210"/>
      <c r="AG102" s="210" t="s">
        <v>330</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7">
        <v>81</v>
      </c>
      <c r="B103" s="248" t="s">
        <v>2158</v>
      </c>
      <c r="C103" s="255" t="s">
        <v>2159</v>
      </c>
      <c r="D103" s="249" t="s">
        <v>386</v>
      </c>
      <c r="E103" s="250">
        <v>1</v>
      </c>
      <c r="F103" s="251"/>
      <c r="G103" s="252">
        <f>ROUND(E103*F103,2)</f>
        <v>0</v>
      </c>
      <c r="H103" s="231"/>
      <c r="I103" s="230">
        <f>ROUND(E103*H103,2)</f>
        <v>0</v>
      </c>
      <c r="J103" s="231"/>
      <c r="K103" s="230">
        <f>ROUND(E103*J103,2)</f>
        <v>0</v>
      </c>
      <c r="L103" s="230">
        <v>21</v>
      </c>
      <c r="M103" s="230">
        <f>G103*(1+L103/100)</f>
        <v>0</v>
      </c>
      <c r="N103" s="229">
        <v>0</v>
      </c>
      <c r="O103" s="229">
        <f>ROUND(E103*N103,2)</f>
        <v>0</v>
      </c>
      <c r="P103" s="229">
        <v>0</v>
      </c>
      <c r="Q103" s="229">
        <f>ROUND(E103*P103,2)</f>
        <v>0</v>
      </c>
      <c r="R103" s="230"/>
      <c r="S103" s="230" t="s">
        <v>279</v>
      </c>
      <c r="T103" s="230" t="s">
        <v>280</v>
      </c>
      <c r="U103" s="230">
        <v>0</v>
      </c>
      <c r="V103" s="230">
        <f>ROUND(E103*U103,2)</f>
        <v>0</v>
      </c>
      <c r="W103" s="230"/>
      <c r="X103" s="230" t="s">
        <v>281</v>
      </c>
      <c r="Y103" s="210"/>
      <c r="Z103" s="210"/>
      <c r="AA103" s="210"/>
      <c r="AB103" s="210"/>
      <c r="AC103" s="210"/>
      <c r="AD103" s="210"/>
      <c r="AE103" s="210"/>
      <c r="AF103" s="210"/>
      <c r="AG103" s="210" t="s">
        <v>330</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7">
        <v>82</v>
      </c>
      <c r="B104" s="248" t="s">
        <v>2160</v>
      </c>
      <c r="C104" s="255" t="s">
        <v>2161</v>
      </c>
      <c r="D104" s="249" t="s">
        <v>386</v>
      </c>
      <c r="E104" s="250">
        <v>1</v>
      </c>
      <c r="F104" s="251"/>
      <c r="G104" s="252">
        <f>ROUND(E104*F104,2)</f>
        <v>0</v>
      </c>
      <c r="H104" s="231"/>
      <c r="I104" s="230">
        <f>ROUND(E104*H104,2)</f>
        <v>0</v>
      </c>
      <c r="J104" s="231"/>
      <c r="K104" s="230">
        <f>ROUND(E104*J104,2)</f>
        <v>0</v>
      </c>
      <c r="L104" s="230">
        <v>21</v>
      </c>
      <c r="M104" s="230">
        <f>G104*(1+L104/100)</f>
        <v>0</v>
      </c>
      <c r="N104" s="229">
        <v>0</v>
      </c>
      <c r="O104" s="229">
        <f>ROUND(E104*N104,2)</f>
        <v>0</v>
      </c>
      <c r="P104" s="229">
        <v>0</v>
      </c>
      <c r="Q104" s="229">
        <f>ROUND(E104*P104,2)</f>
        <v>0</v>
      </c>
      <c r="R104" s="230"/>
      <c r="S104" s="230" t="s">
        <v>279</v>
      </c>
      <c r="T104" s="230" t="s">
        <v>280</v>
      </c>
      <c r="U104" s="230">
        <v>0</v>
      </c>
      <c r="V104" s="230">
        <f>ROUND(E104*U104,2)</f>
        <v>0</v>
      </c>
      <c r="W104" s="230"/>
      <c r="X104" s="230" t="s">
        <v>281</v>
      </c>
      <c r="Y104" s="210"/>
      <c r="Z104" s="210"/>
      <c r="AA104" s="210"/>
      <c r="AB104" s="210"/>
      <c r="AC104" s="210"/>
      <c r="AD104" s="210"/>
      <c r="AE104" s="210"/>
      <c r="AF104" s="210"/>
      <c r="AG104" s="210" t="s">
        <v>330</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7">
        <v>83</v>
      </c>
      <c r="B105" s="248" t="s">
        <v>2162</v>
      </c>
      <c r="C105" s="255" t="s">
        <v>2163</v>
      </c>
      <c r="D105" s="249" t="s">
        <v>386</v>
      </c>
      <c r="E105" s="250">
        <v>1</v>
      </c>
      <c r="F105" s="251"/>
      <c r="G105" s="252">
        <f>ROUND(E105*F105,2)</f>
        <v>0</v>
      </c>
      <c r="H105" s="231"/>
      <c r="I105" s="230">
        <f>ROUND(E105*H105,2)</f>
        <v>0</v>
      </c>
      <c r="J105" s="231"/>
      <c r="K105" s="230">
        <f>ROUND(E105*J105,2)</f>
        <v>0</v>
      </c>
      <c r="L105" s="230">
        <v>21</v>
      </c>
      <c r="M105" s="230">
        <f>G105*(1+L105/100)</f>
        <v>0</v>
      </c>
      <c r="N105" s="229">
        <v>0</v>
      </c>
      <c r="O105" s="229">
        <f>ROUND(E105*N105,2)</f>
        <v>0</v>
      </c>
      <c r="P105" s="229">
        <v>0</v>
      </c>
      <c r="Q105" s="229">
        <f>ROUND(E105*P105,2)</f>
        <v>0</v>
      </c>
      <c r="R105" s="230"/>
      <c r="S105" s="230" t="s">
        <v>279</v>
      </c>
      <c r="T105" s="230" t="s">
        <v>280</v>
      </c>
      <c r="U105" s="230">
        <v>0</v>
      </c>
      <c r="V105" s="230">
        <f>ROUND(E105*U105,2)</f>
        <v>0</v>
      </c>
      <c r="W105" s="230"/>
      <c r="X105" s="230" t="s">
        <v>281</v>
      </c>
      <c r="Y105" s="210"/>
      <c r="Z105" s="210"/>
      <c r="AA105" s="210"/>
      <c r="AB105" s="210"/>
      <c r="AC105" s="210"/>
      <c r="AD105" s="210"/>
      <c r="AE105" s="210"/>
      <c r="AF105" s="210"/>
      <c r="AG105" s="210" t="s">
        <v>330</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33.75" outlineLevel="1" x14ac:dyDescent="0.2">
      <c r="A106" s="247">
        <v>84</v>
      </c>
      <c r="B106" s="248" t="s">
        <v>2164</v>
      </c>
      <c r="C106" s="255" t="s">
        <v>2165</v>
      </c>
      <c r="D106" s="249" t="s">
        <v>386</v>
      </c>
      <c r="E106" s="250">
        <v>3</v>
      </c>
      <c r="F106" s="251"/>
      <c r="G106" s="252">
        <f>ROUND(E106*F106,2)</f>
        <v>0</v>
      </c>
      <c r="H106" s="231"/>
      <c r="I106" s="230">
        <f>ROUND(E106*H106,2)</f>
        <v>0</v>
      </c>
      <c r="J106" s="231"/>
      <c r="K106" s="230">
        <f>ROUND(E106*J106,2)</f>
        <v>0</v>
      </c>
      <c r="L106" s="230">
        <v>21</v>
      </c>
      <c r="M106" s="230">
        <f>G106*(1+L106/100)</f>
        <v>0</v>
      </c>
      <c r="N106" s="229">
        <v>0</v>
      </c>
      <c r="O106" s="229">
        <f>ROUND(E106*N106,2)</f>
        <v>0</v>
      </c>
      <c r="P106" s="229">
        <v>0</v>
      </c>
      <c r="Q106" s="229">
        <f>ROUND(E106*P106,2)</f>
        <v>0</v>
      </c>
      <c r="R106" s="230"/>
      <c r="S106" s="230" t="s">
        <v>279</v>
      </c>
      <c r="T106" s="230" t="s">
        <v>280</v>
      </c>
      <c r="U106" s="230">
        <v>0</v>
      </c>
      <c r="V106" s="230">
        <f>ROUND(E106*U106,2)</f>
        <v>0</v>
      </c>
      <c r="W106" s="230"/>
      <c r="X106" s="230" t="s">
        <v>281</v>
      </c>
      <c r="Y106" s="210"/>
      <c r="Z106" s="210"/>
      <c r="AA106" s="210"/>
      <c r="AB106" s="210"/>
      <c r="AC106" s="210"/>
      <c r="AD106" s="210"/>
      <c r="AE106" s="210"/>
      <c r="AF106" s="210"/>
      <c r="AG106" s="210" t="s">
        <v>330</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1" x14ac:dyDescent="0.2">
      <c r="A107" s="247">
        <v>85</v>
      </c>
      <c r="B107" s="248" t="s">
        <v>2166</v>
      </c>
      <c r="C107" s="255" t="s">
        <v>2167</v>
      </c>
      <c r="D107" s="249" t="s">
        <v>386</v>
      </c>
      <c r="E107" s="250">
        <v>1</v>
      </c>
      <c r="F107" s="251"/>
      <c r="G107" s="252">
        <f>ROUND(E107*F107,2)</f>
        <v>0</v>
      </c>
      <c r="H107" s="231"/>
      <c r="I107" s="230">
        <f>ROUND(E107*H107,2)</f>
        <v>0</v>
      </c>
      <c r="J107" s="231"/>
      <c r="K107" s="230">
        <f>ROUND(E107*J107,2)</f>
        <v>0</v>
      </c>
      <c r="L107" s="230">
        <v>21</v>
      </c>
      <c r="M107" s="230">
        <f>G107*(1+L107/100)</f>
        <v>0</v>
      </c>
      <c r="N107" s="229">
        <v>0</v>
      </c>
      <c r="O107" s="229">
        <f>ROUND(E107*N107,2)</f>
        <v>0</v>
      </c>
      <c r="P107" s="229">
        <v>0</v>
      </c>
      <c r="Q107" s="229">
        <f>ROUND(E107*P107,2)</f>
        <v>0</v>
      </c>
      <c r="R107" s="230"/>
      <c r="S107" s="230" t="s">
        <v>279</v>
      </c>
      <c r="T107" s="230" t="s">
        <v>280</v>
      </c>
      <c r="U107" s="230">
        <v>0</v>
      </c>
      <c r="V107" s="230">
        <f>ROUND(E107*U107,2)</f>
        <v>0</v>
      </c>
      <c r="W107" s="230"/>
      <c r="X107" s="230" t="s">
        <v>281</v>
      </c>
      <c r="Y107" s="210"/>
      <c r="Z107" s="210"/>
      <c r="AA107" s="210"/>
      <c r="AB107" s="210"/>
      <c r="AC107" s="210"/>
      <c r="AD107" s="210"/>
      <c r="AE107" s="210"/>
      <c r="AF107" s="210"/>
      <c r="AG107" s="210" t="s">
        <v>330</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7">
        <v>86</v>
      </c>
      <c r="B108" s="248" t="s">
        <v>2168</v>
      </c>
      <c r="C108" s="255" t="s">
        <v>2169</v>
      </c>
      <c r="D108" s="249" t="s">
        <v>386</v>
      </c>
      <c r="E108" s="250">
        <v>1</v>
      </c>
      <c r="F108" s="251"/>
      <c r="G108" s="252">
        <f>ROUND(E108*F108,2)</f>
        <v>0</v>
      </c>
      <c r="H108" s="231"/>
      <c r="I108" s="230">
        <f>ROUND(E108*H108,2)</f>
        <v>0</v>
      </c>
      <c r="J108" s="231"/>
      <c r="K108" s="230">
        <f>ROUND(E108*J108,2)</f>
        <v>0</v>
      </c>
      <c r="L108" s="230">
        <v>21</v>
      </c>
      <c r="M108" s="230">
        <f>G108*(1+L108/100)</f>
        <v>0</v>
      </c>
      <c r="N108" s="229">
        <v>0</v>
      </c>
      <c r="O108" s="229">
        <f>ROUND(E108*N108,2)</f>
        <v>0</v>
      </c>
      <c r="P108" s="229">
        <v>0</v>
      </c>
      <c r="Q108" s="229">
        <f>ROUND(E108*P108,2)</f>
        <v>0</v>
      </c>
      <c r="R108" s="230"/>
      <c r="S108" s="230" t="s">
        <v>279</v>
      </c>
      <c r="T108" s="230" t="s">
        <v>280</v>
      </c>
      <c r="U108" s="230">
        <v>0</v>
      </c>
      <c r="V108" s="230">
        <f>ROUND(E108*U108,2)</f>
        <v>0</v>
      </c>
      <c r="W108" s="230"/>
      <c r="X108" s="230" t="s">
        <v>281</v>
      </c>
      <c r="Y108" s="210"/>
      <c r="Z108" s="210"/>
      <c r="AA108" s="210"/>
      <c r="AB108" s="210"/>
      <c r="AC108" s="210"/>
      <c r="AD108" s="210"/>
      <c r="AE108" s="210"/>
      <c r="AF108" s="210"/>
      <c r="AG108" s="210" t="s">
        <v>330</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x14ac:dyDescent="0.2">
      <c r="A109" s="234" t="s">
        <v>274</v>
      </c>
      <c r="B109" s="235" t="s">
        <v>236</v>
      </c>
      <c r="C109" s="254" t="s">
        <v>237</v>
      </c>
      <c r="D109" s="236"/>
      <c r="E109" s="237"/>
      <c r="F109" s="238"/>
      <c r="G109" s="239">
        <f>SUMIF(AG110:AG155,"&lt;&gt;NOR",G110:G155)</f>
        <v>0</v>
      </c>
      <c r="H109" s="233"/>
      <c r="I109" s="233">
        <f>SUM(I110:I155)</f>
        <v>0</v>
      </c>
      <c r="J109" s="233"/>
      <c r="K109" s="233">
        <f>SUM(K110:K155)</f>
        <v>0</v>
      </c>
      <c r="L109" s="233"/>
      <c r="M109" s="233">
        <f>SUM(M110:M155)</f>
        <v>0</v>
      </c>
      <c r="N109" s="232"/>
      <c r="O109" s="232">
        <f>SUM(O110:O155)</f>
        <v>0.30000000000000004</v>
      </c>
      <c r="P109" s="232"/>
      <c r="Q109" s="232">
        <f>SUM(Q110:Q155)</f>
        <v>0</v>
      </c>
      <c r="R109" s="233"/>
      <c r="S109" s="233"/>
      <c r="T109" s="233"/>
      <c r="U109" s="233"/>
      <c r="V109" s="233">
        <f>SUM(V110:V155)</f>
        <v>0</v>
      </c>
      <c r="W109" s="233"/>
      <c r="X109" s="233"/>
      <c r="AG109" t="s">
        <v>275</v>
      </c>
    </row>
    <row r="110" spans="1:60" outlineLevel="1" x14ac:dyDescent="0.2">
      <c r="A110" s="247">
        <v>87</v>
      </c>
      <c r="B110" s="248" t="s">
        <v>2170</v>
      </c>
      <c r="C110" s="255" t="s">
        <v>2171</v>
      </c>
      <c r="D110" s="249" t="s">
        <v>345</v>
      </c>
      <c r="E110" s="250">
        <v>5</v>
      </c>
      <c r="F110" s="251"/>
      <c r="G110" s="252">
        <f>ROUND(E110*F110,2)</f>
        <v>0</v>
      </c>
      <c r="H110" s="231"/>
      <c r="I110" s="230">
        <f>ROUND(E110*H110,2)</f>
        <v>0</v>
      </c>
      <c r="J110" s="231"/>
      <c r="K110" s="230">
        <f>ROUND(E110*J110,2)</f>
        <v>0</v>
      </c>
      <c r="L110" s="230">
        <v>21</v>
      </c>
      <c r="M110" s="230">
        <f>G110*(1+L110/100)</f>
        <v>0</v>
      </c>
      <c r="N110" s="229">
        <v>4.0099999999999997E-3</v>
      </c>
      <c r="O110" s="229">
        <f>ROUND(E110*N110,2)</f>
        <v>0.02</v>
      </c>
      <c r="P110" s="229">
        <v>0</v>
      </c>
      <c r="Q110" s="229">
        <f>ROUND(E110*P110,2)</f>
        <v>0</v>
      </c>
      <c r="R110" s="230"/>
      <c r="S110" s="230" t="s">
        <v>279</v>
      </c>
      <c r="T110" s="230" t="s">
        <v>280</v>
      </c>
      <c r="U110" s="230">
        <v>0</v>
      </c>
      <c r="V110" s="230">
        <f>ROUND(E110*U110,2)</f>
        <v>0</v>
      </c>
      <c r="W110" s="230"/>
      <c r="X110" s="230" t="s">
        <v>281</v>
      </c>
      <c r="Y110" s="210"/>
      <c r="Z110" s="210"/>
      <c r="AA110" s="210"/>
      <c r="AB110" s="210"/>
      <c r="AC110" s="210"/>
      <c r="AD110" s="210"/>
      <c r="AE110" s="210"/>
      <c r="AF110" s="210"/>
      <c r="AG110" s="210" t="s">
        <v>330</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7">
        <v>88</v>
      </c>
      <c r="B111" s="248" t="s">
        <v>2172</v>
      </c>
      <c r="C111" s="255" t="s">
        <v>2075</v>
      </c>
      <c r="D111" s="249" t="s">
        <v>1116</v>
      </c>
      <c r="E111" s="250">
        <v>56</v>
      </c>
      <c r="F111" s="251"/>
      <c r="G111" s="252">
        <f>ROUND(E111*F111,2)</f>
        <v>0</v>
      </c>
      <c r="H111" s="231"/>
      <c r="I111" s="230">
        <f>ROUND(E111*H111,2)</f>
        <v>0</v>
      </c>
      <c r="J111" s="231"/>
      <c r="K111" s="230">
        <f>ROUND(E111*J111,2)</f>
        <v>0</v>
      </c>
      <c r="L111" s="230">
        <v>21</v>
      </c>
      <c r="M111" s="230">
        <f>G111*(1+L111/100)</f>
        <v>0</v>
      </c>
      <c r="N111" s="229">
        <v>0</v>
      </c>
      <c r="O111" s="229">
        <f>ROUND(E111*N111,2)</f>
        <v>0</v>
      </c>
      <c r="P111" s="229">
        <v>0</v>
      </c>
      <c r="Q111" s="229">
        <f>ROUND(E111*P111,2)</f>
        <v>0</v>
      </c>
      <c r="R111" s="230"/>
      <c r="S111" s="230" t="s">
        <v>279</v>
      </c>
      <c r="T111" s="230" t="s">
        <v>280</v>
      </c>
      <c r="U111" s="230">
        <v>0</v>
      </c>
      <c r="V111" s="230">
        <f>ROUND(E111*U111,2)</f>
        <v>0</v>
      </c>
      <c r="W111" s="230"/>
      <c r="X111" s="230" t="s">
        <v>281</v>
      </c>
      <c r="Y111" s="210"/>
      <c r="Z111" s="210"/>
      <c r="AA111" s="210"/>
      <c r="AB111" s="210"/>
      <c r="AC111" s="210"/>
      <c r="AD111" s="210"/>
      <c r="AE111" s="210"/>
      <c r="AF111" s="210"/>
      <c r="AG111" s="210" t="s">
        <v>330</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1">
        <v>89</v>
      </c>
      <c r="B112" s="242" t="s">
        <v>2173</v>
      </c>
      <c r="C112" s="256" t="s">
        <v>2174</v>
      </c>
      <c r="D112" s="243" t="s">
        <v>386</v>
      </c>
      <c r="E112" s="244">
        <v>1</v>
      </c>
      <c r="F112" s="245"/>
      <c r="G112" s="246">
        <f>ROUND(E112*F112,2)</f>
        <v>0</v>
      </c>
      <c r="H112" s="231"/>
      <c r="I112" s="230">
        <f>ROUND(E112*H112,2)</f>
        <v>0</v>
      </c>
      <c r="J112" s="231"/>
      <c r="K112" s="230">
        <f>ROUND(E112*J112,2)</f>
        <v>0</v>
      </c>
      <c r="L112" s="230">
        <v>21</v>
      </c>
      <c r="M112" s="230">
        <f>G112*(1+L112/100)</f>
        <v>0</v>
      </c>
      <c r="N112" s="229">
        <v>1.3600000000000001E-3</v>
      </c>
      <c r="O112" s="229">
        <f>ROUND(E112*N112,2)</f>
        <v>0</v>
      </c>
      <c r="P112" s="229">
        <v>0</v>
      </c>
      <c r="Q112" s="229">
        <f>ROUND(E112*P112,2)</f>
        <v>0</v>
      </c>
      <c r="R112" s="230"/>
      <c r="S112" s="230" t="s">
        <v>279</v>
      </c>
      <c r="T112" s="230" t="s">
        <v>280</v>
      </c>
      <c r="U112" s="230">
        <v>0</v>
      </c>
      <c r="V112" s="230">
        <f>ROUND(E112*U112,2)</f>
        <v>0</v>
      </c>
      <c r="W112" s="230"/>
      <c r="X112" s="230" t="s">
        <v>281</v>
      </c>
      <c r="Y112" s="210"/>
      <c r="Z112" s="210"/>
      <c r="AA112" s="210"/>
      <c r="AB112" s="210"/>
      <c r="AC112" s="210"/>
      <c r="AD112" s="210"/>
      <c r="AE112" s="210"/>
      <c r="AF112" s="210"/>
      <c r="AG112" s="210" t="s">
        <v>330</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27"/>
      <c r="B113" s="228"/>
      <c r="C113" s="257" t="s">
        <v>2175</v>
      </c>
      <c r="D113" s="253"/>
      <c r="E113" s="253"/>
      <c r="F113" s="253"/>
      <c r="G113" s="253"/>
      <c r="H113" s="230"/>
      <c r="I113" s="230"/>
      <c r="J113" s="230"/>
      <c r="K113" s="230"/>
      <c r="L113" s="230"/>
      <c r="M113" s="230"/>
      <c r="N113" s="229"/>
      <c r="O113" s="229"/>
      <c r="P113" s="229"/>
      <c r="Q113" s="229"/>
      <c r="R113" s="230"/>
      <c r="S113" s="230"/>
      <c r="T113" s="230"/>
      <c r="U113" s="230"/>
      <c r="V113" s="230"/>
      <c r="W113" s="230"/>
      <c r="X113" s="230"/>
      <c r="Y113" s="210"/>
      <c r="Z113" s="210"/>
      <c r="AA113" s="210"/>
      <c r="AB113" s="210"/>
      <c r="AC113" s="210"/>
      <c r="AD113" s="210"/>
      <c r="AE113" s="210"/>
      <c r="AF113" s="210"/>
      <c r="AG113" s="210" t="s">
        <v>294</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27"/>
      <c r="B114" s="228"/>
      <c r="C114" s="266" t="s">
        <v>2176</v>
      </c>
      <c r="D114" s="265"/>
      <c r="E114" s="265"/>
      <c r="F114" s="265"/>
      <c r="G114" s="265"/>
      <c r="H114" s="230"/>
      <c r="I114" s="230"/>
      <c r="J114" s="230"/>
      <c r="K114" s="230"/>
      <c r="L114" s="230"/>
      <c r="M114" s="230"/>
      <c r="N114" s="229"/>
      <c r="O114" s="229"/>
      <c r="P114" s="229"/>
      <c r="Q114" s="229"/>
      <c r="R114" s="230"/>
      <c r="S114" s="230"/>
      <c r="T114" s="230"/>
      <c r="U114" s="230"/>
      <c r="V114" s="230"/>
      <c r="W114" s="230"/>
      <c r="X114" s="230"/>
      <c r="Y114" s="210"/>
      <c r="Z114" s="210"/>
      <c r="AA114" s="210"/>
      <c r="AB114" s="210"/>
      <c r="AC114" s="210"/>
      <c r="AD114" s="210"/>
      <c r="AE114" s="210"/>
      <c r="AF114" s="210"/>
      <c r="AG114" s="210" t="s">
        <v>294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27"/>
      <c r="B115" s="228"/>
      <c r="C115" s="266" t="s">
        <v>2177</v>
      </c>
      <c r="D115" s="265"/>
      <c r="E115" s="265"/>
      <c r="F115" s="265"/>
      <c r="G115" s="265"/>
      <c r="H115" s="230"/>
      <c r="I115" s="230"/>
      <c r="J115" s="230"/>
      <c r="K115" s="230"/>
      <c r="L115" s="230"/>
      <c r="M115" s="230"/>
      <c r="N115" s="229"/>
      <c r="O115" s="229"/>
      <c r="P115" s="229"/>
      <c r="Q115" s="229"/>
      <c r="R115" s="230"/>
      <c r="S115" s="230"/>
      <c r="T115" s="230"/>
      <c r="U115" s="230"/>
      <c r="V115" s="230"/>
      <c r="W115" s="230"/>
      <c r="X115" s="230"/>
      <c r="Y115" s="210"/>
      <c r="Z115" s="210"/>
      <c r="AA115" s="210"/>
      <c r="AB115" s="210"/>
      <c r="AC115" s="210"/>
      <c r="AD115" s="210"/>
      <c r="AE115" s="210"/>
      <c r="AF115" s="210"/>
      <c r="AG115" s="210" t="s">
        <v>294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1">
        <v>90</v>
      </c>
      <c r="B116" s="242" t="s">
        <v>2178</v>
      </c>
      <c r="C116" s="256" t="s">
        <v>2179</v>
      </c>
      <c r="D116" s="243" t="s">
        <v>386</v>
      </c>
      <c r="E116" s="244">
        <v>8</v>
      </c>
      <c r="F116" s="245"/>
      <c r="G116" s="246">
        <f>ROUND(E116*F116,2)</f>
        <v>0</v>
      </c>
      <c r="H116" s="231"/>
      <c r="I116" s="230">
        <f>ROUND(E116*H116,2)</f>
        <v>0</v>
      </c>
      <c r="J116" s="231"/>
      <c r="K116" s="230">
        <f>ROUND(E116*J116,2)</f>
        <v>0</v>
      </c>
      <c r="L116" s="230">
        <v>21</v>
      </c>
      <c r="M116" s="230">
        <f>G116*(1+L116/100)</f>
        <v>0</v>
      </c>
      <c r="N116" s="229">
        <v>1.9050000000000001E-2</v>
      </c>
      <c r="O116" s="229">
        <f>ROUND(E116*N116,2)</f>
        <v>0.15</v>
      </c>
      <c r="P116" s="229">
        <v>0</v>
      </c>
      <c r="Q116" s="229">
        <f>ROUND(E116*P116,2)</f>
        <v>0</v>
      </c>
      <c r="R116" s="230"/>
      <c r="S116" s="230" t="s">
        <v>279</v>
      </c>
      <c r="T116" s="230" t="s">
        <v>280</v>
      </c>
      <c r="U116" s="230">
        <v>0</v>
      </c>
      <c r="V116" s="230">
        <f>ROUND(E116*U116,2)</f>
        <v>0</v>
      </c>
      <c r="W116" s="230"/>
      <c r="X116" s="230" t="s">
        <v>281</v>
      </c>
      <c r="Y116" s="210"/>
      <c r="Z116" s="210"/>
      <c r="AA116" s="210"/>
      <c r="AB116" s="210"/>
      <c r="AC116" s="210"/>
      <c r="AD116" s="210"/>
      <c r="AE116" s="210"/>
      <c r="AF116" s="210"/>
      <c r="AG116" s="210" t="s">
        <v>330</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27"/>
      <c r="B117" s="228"/>
      <c r="C117" s="257" t="s">
        <v>2175</v>
      </c>
      <c r="D117" s="253"/>
      <c r="E117" s="253"/>
      <c r="F117" s="253"/>
      <c r="G117" s="253"/>
      <c r="H117" s="230"/>
      <c r="I117" s="230"/>
      <c r="J117" s="230"/>
      <c r="K117" s="230"/>
      <c r="L117" s="230"/>
      <c r="M117" s="230"/>
      <c r="N117" s="229"/>
      <c r="O117" s="229"/>
      <c r="P117" s="229"/>
      <c r="Q117" s="229"/>
      <c r="R117" s="230"/>
      <c r="S117" s="230"/>
      <c r="T117" s="230"/>
      <c r="U117" s="230"/>
      <c r="V117" s="230"/>
      <c r="W117" s="230"/>
      <c r="X117" s="230"/>
      <c r="Y117" s="210"/>
      <c r="Z117" s="210"/>
      <c r="AA117" s="210"/>
      <c r="AB117" s="210"/>
      <c r="AC117" s="210"/>
      <c r="AD117" s="210"/>
      <c r="AE117" s="210"/>
      <c r="AF117" s="210"/>
      <c r="AG117" s="210" t="s">
        <v>294</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27"/>
      <c r="B118" s="228"/>
      <c r="C118" s="266" t="s">
        <v>2176</v>
      </c>
      <c r="D118" s="265"/>
      <c r="E118" s="265"/>
      <c r="F118" s="265"/>
      <c r="G118" s="265"/>
      <c r="H118" s="230"/>
      <c r="I118" s="230"/>
      <c r="J118" s="230"/>
      <c r="K118" s="230"/>
      <c r="L118" s="230"/>
      <c r="M118" s="230"/>
      <c r="N118" s="229"/>
      <c r="O118" s="229"/>
      <c r="P118" s="229"/>
      <c r="Q118" s="229"/>
      <c r="R118" s="230"/>
      <c r="S118" s="230"/>
      <c r="T118" s="230"/>
      <c r="U118" s="230"/>
      <c r="V118" s="230"/>
      <c r="W118" s="230"/>
      <c r="X118" s="230"/>
      <c r="Y118" s="210"/>
      <c r="Z118" s="210"/>
      <c r="AA118" s="210"/>
      <c r="AB118" s="210"/>
      <c r="AC118" s="210"/>
      <c r="AD118" s="210"/>
      <c r="AE118" s="210"/>
      <c r="AF118" s="210"/>
      <c r="AG118" s="210" t="s">
        <v>294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27"/>
      <c r="B119" s="228"/>
      <c r="C119" s="266" t="s">
        <v>2177</v>
      </c>
      <c r="D119" s="265"/>
      <c r="E119" s="265"/>
      <c r="F119" s="265"/>
      <c r="G119" s="265"/>
      <c r="H119" s="230"/>
      <c r="I119" s="230"/>
      <c r="J119" s="230"/>
      <c r="K119" s="230"/>
      <c r="L119" s="230"/>
      <c r="M119" s="230"/>
      <c r="N119" s="229"/>
      <c r="O119" s="229"/>
      <c r="P119" s="229"/>
      <c r="Q119" s="229"/>
      <c r="R119" s="230"/>
      <c r="S119" s="230"/>
      <c r="T119" s="230"/>
      <c r="U119" s="230"/>
      <c r="V119" s="230"/>
      <c r="W119" s="230"/>
      <c r="X119" s="230"/>
      <c r="Y119" s="210"/>
      <c r="Z119" s="210"/>
      <c r="AA119" s="210"/>
      <c r="AB119" s="210"/>
      <c r="AC119" s="210"/>
      <c r="AD119" s="210"/>
      <c r="AE119" s="210"/>
      <c r="AF119" s="210"/>
      <c r="AG119" s="210" t="s">
        <v>294</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1">
        <v>91</v>
      </c>
      <c r="B120" s="242" t="s">
        <v>2180</v>
      </c>
      <c r="C120" s="256" t="s">
        <v>2181</v>
      </c>
      <c r="D120" s="243" t="s">
        <v>386</v>
      </c>
      <c r="E120" s="244">
        <v>1</v>
      </c>
      <c r="F120" s="245"/>
      <c r="G120" s="246">
        <f>ROUND(E120*F120,2)</f>
        <v>0</v>
      </c>
      <c r="H120" s="231"/>
      <c r="I120" s="230">
        <f>ROUND(E120*H120,2)</f>
        <v>0</v>
      </c>
      <c r="J120" s="231"/>
      <c r="K120" s="230">
        <f>ROUND(E120*J120,2)</f>
        <v>0</v>
      </c>
      <c r="L120" s="230">
        <v>21</v>
      </c>
      <c r="M120" s="230">
        <f>G120*(1+L120/100)</f>
        <v>0</v>
      </c>
      <c r="N120" s="229">
        <v>1.7149999999999999E-2</v>
      </c>
      <c r="O120" s="229">
        <f>ROUND(E120*N120,2)</f>
        <v>0.02</v>
      </c>
      <c r="P120" s="229">
        <v>0</v>
      </c>
      <c r="Q120" s="229">
        <f>ROUND(E120*P120,2)</f>
        <v>0</v>
      </c>
      <c r="R120" s="230"/>
      <c r="S120" s="230" t="s">
        <v>279</v>
      </c>
      <c r="T120" s="230" t="s">
        <v>280</v>
      </c>
      <c r="U120" s="230">
        <v>0</v>
      </c>
      <c r="V120" s="230">
        <f>ROUND(E120*U120,2)</f>
        <v>0</v>
      </c>
      <c r="W120" s="230"/>
      <c r="X120" s="230" t="s">
        <v>281</v>
      </c>
      <c r="Y120" s="210"/>
      <c r="Z120" s="210"/>
      <c r="AA120" s="210"/>
      <c r="AB120" s="210"/>
      <c r="AC120" s="210"/>
      <c r="AD120" s="210"/>
      <c r="AE120" s="210"/>
      <c r="AF120" s="210"/>
      <c r="AG120" s="210" t="s">
        <v>330</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27"/>
      <c r="B121" s="228"/>
      <c r="C121" s="257" t="s">
        <v>2175</v>
      </c>
      <c r="D121" s="253"/>
      <c r="E121" s="253"/>
      <c r="F121" s="253"/>
      <c r="G121" s="253"/>
      <c r="H121" s="230"/>
      <c r="I121" s="230"/>
      <c r="J121" s="230"/>
      <c r="K121" s="230"/>
      <c r="L121" s="230"/>
      <c r="M121" s="230"/>
      <c r="N121" s="229"/>
      <c r="O121" s="229"/>
      <c r="P121" s="229"/>
      <c r="Q121" s="229"/>
      <c r="R121" s="230"/>
      <c r="S121" s="230"/>
      <c r="T121" s="230"/>
      <c r="U121" s="230"/>
      <c r="V121" s="230"/>
      <c r="W121" s="230"/>
      <c r="X121" s="230"/>
      <c r="Y121" s="210"/>
      <c r="Z121" s="210"/>
      <c r="AA121" s="210"/>
      <c r="AB121" s="210"/>
      <c r="AC121" s="210"/>
      <c r="AD121" s="210"/>
      <c r="AE121" s="210"/>
      <c r="AF121" s="210"/>
      <c r="AG121" s="210" t="s">
        <v>294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27"/>
      <c r="B122" s="228"/>
      <c r="C122" s="266" t="s">
        <v>2176</v>
      </c>
      <c r="D122" s="265"/>
      <c r="E122" s="265"/>
      <c r="F122" s="265"/>
      <c r="G122" s="265"/>
      <c r="H122" s="230"/>
      <c r="I122" s="230"/>
      <c r="J122" s="230"/>
      <c r="K122" s="230"/>
      <c r="L122" s="230"/>
      <c r="M122" s="230"/>
      <c r="N122" s="229"/>
      <c r="O122" s="229"/>
      <c r="P122" s="229"/>
      <c r="Q122" s="229"/>
      <c r="R122" s="230"/>
      <c r="S122" s="230"/>
      <c r="T122" s="230"/>
      <c r="U122" s="230"/>
      <c r="V122" s="230"/>
      <c r="W122" s="230"/>
      <c r="X122" s="230"/>
      <c r="Y122" s="210"/>
      <c r="Z122" s="210"/>
      <c r="AA122" s="210"/>
      <c r="AB122" s="210"/>
      <c r="AC122" s="210"/>
      <c r="AD122" s="210"/>
      <c r="AE122" s="210"/>
      <c r="AF122" s="210"/>
      <c r="AG122" s="210" t="s">
        <v>294</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27"/>
      <c r="B123" s="228"/>
      <c r="C123" s="266" t="s">
        <v>2177</v>
      </c>
      <c r="D123" s="265"/>
      <c r="E123" s="265"/>
      <c r="F123" s="265"/>
      <c r="G123" s="265"/>
      <c r="H123" s="230"/>
      <c r="I123" s="230"/>
      <c r="J123" s="230"/>
      <c r="K123" s="230"/>
      <c r="L123" s="230"/>
      <c r="M123" s="230"/>
      <c r="N123" s="229"/>
      <c r="O123" s="229"/>
      <c r="P123" s="229"/>
      <c r="Q123" s="229"/>
      <c r="R123" s="230"/>
      <c r="S123" s="230"/>
      <c r="T123" s="230"/>
      <c r="U123" s="230"/>
      <c r="V123" s="230"/>
      <c r="W123" s="230"/>
      <c r="X123" s="230"/>
      <c r="Y123" s="210"/>
      <c r="Z123" s="210"/>
      <c r="AA123" s="210"/>
      <c r="AB123" s="210"/>
      <c r="AC123" s="210"/>
      <c r="AD123" s="210"/>
      <c r="AE123" s="210"/>
      <c r="AF123" s="210"/>
      <c r="AG123" s="210" t="s">
        <v>294</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1">
        <v>92</v>
      </c>
      <c r="B124" s="242" t="s">
        <v>2182</v>
      </c>
      <c r="C124" s="256" t="s">
        <v>2183</v>
      </c>
      <c r="D124" s="243" t="s">
        <v>386</v>
      </c>
      <c r="E124" s="244">
        <v>1</v>
      </c>
      <c r="F124" s="245"/>
      <c r="G124" s="246">
        <f>ROUND(E124*F124,2)</f>
        <v>0</v>
      </c>
      <c r="H124" s="231"/>
      <c r="I124" s="230">
        <f>ROUND(E124*H124,2)</f>
        <v>0</v>
      </c>
      <c r="J124" s="231"/>
      <c r="K124" s="230">
        <f>ROUND(E124*J124,2)</f>
        <v>0</v>
      </c>
      <c r="L124" s="230">
        <v>21</v>
      </c>
      <c r="M124" s="230">
        <f>G124*(1+L124/100)</f>
        <v>0</v>
      </c>
      <c r="N124" s="229">
        <v>1.4E-2</v>
      </c>
      <c r="O124" s="229">
        <f>ROUND(E124*N124,2)</f>
        <v>0.01</v>
      </c>
      <c r="P124" s="229">
        <v>0</v>
      </c>
      <c r="Q124" s="229">
        <f>ROUND(E124*P124,2)</f>
        <v>0</v>
      </c>
      <c r="R124" s="230"/>
      <c r="S124" s="230" t="s">
        <v>279</v>
      </c>
      <c r="T124" s="230" t="s">
        <v>280</v>
      </c>
      <c r="U124" s="230">
        <v>0</v>
      </c>
      <c r="V124" s="230">
        <f>ROUND(E124*U124,2)</f>
        <v>0</v>
      </c>
      <c r="W124" s="230"/>
      <c r="X124" s="230" t="s">
        <v>281</v>
      </c>
      <c r="Y124" s="210"/>
      <c r="Z124" s="210"/>
      <c r="AA124" s="210"/>
      <c r="AB124" s="210"/>
      <c r="AC124" s="210"/>
      <c r="AD124" s="210"/>
      <c r="AE124" s="210"/>
      <c r="AF124" s="210"/>
      <c r="AG124" s="210" t="s">
        <v>330</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27"/>
      <c r="B125" s="228"/>
      <c r="C125" s="257" t="s">
        <v>2175</v>
      </c>
      <c r="D125" s="253"/>
      <c r="E125" s="253"/>
      <c r="F125" s="253"/>
      <c r="G125" s="253"/>
      <c r="H125" s="230"/>
      <c r="I125" s="230"/>
      <c r="J125" s="230"/>
      <c r="K125" s="230"/>
      <c r="L125" s="230"/>
      <c r="M125" s="230"/>
      <c r="N125" s="229"/>
      <c r="O125" s="229"/>
      <c r="P125" s="229"/>
      <c r="Q125" s="229"/>
      <c r="R125" s="230"/>
      <c r="S125" s="230"/>
      <c r="T125" s="230"/>
      <c r="U125" s="230"/>
      <c r="V125" s="230"/>
      <c r="W125" s="230"/>
      <c r="X125" s="230"/>
      <c r="Y125" s="210"/>
      <c r="Z125" s="210"/>
      <c r="AA125" s="210"/>
      <c r="AB125" s="210"/>
      <c r="AC125" s="210"/>
      <c r="AD125" s="210"/>
      <c r="AE125" s="210"/>
      <c r="AF125" s="210"/>
      <c r="AG125" s="210" t="s">
        <v>294</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27"/>
      <c r="B126" s="228"/>
      <c r="C126" s="266" t="s">
        <v>2176</v>
      </c>
      <c r="D126" s="265"/>
      <c r="E126" s="265"/>
      <c r="F126" s="265"/>
      <c r="G126" s="265"/>
      <c r="H126" s="230"/>
      <c r="I126" s="230"/>
      <c r="J126" s="230"/>
      <c r="K126" s="230"/>
      <c r="L126" s="230"/>
      <c r="M126" s="230"/>
      <c r="N126" s="229"/>
      <c r="O126" s="229"/>
      <c r="P126" s="229"/>
      <c r="Q126" s="229"/>
      <c r="R126" s="230"/>
      <c r="S126" s="230"/>
      <c r="T126" s="230"/>
      <c r="U126" s="230"/>
      <c r="V126" s="230"/>
      <c r="W126" s="230"/>
      <c r="X126" s="230"/>
      <c r="Y126" s="210"/>
      <c r="Z126" s="210"/>
      <c r="AA126" s="210"/>
      <c r="AB126" s="210"/>
      <c r="AC126" s="210"/>
      <c r="AD126" s="210"/>
      <c r="AE126" s="210"/>
      <c r="AF126" s="210"/>
      <c r="AG126" s="210" t="s">
        <v>294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27"/>
      <c r="B127" s="228"/>
      <c r="C127" s="266" t="s">
        <v>2177</v>
      </c>
      <c r="D127" s="265"/>
      <c r="E127" s="265"/>
      <c r="F127" s="265"/>
      <c r="G127" s="265"/>
      <c r="H127" s="230"/>
      <c r="I127" s="230"/>
      <c r="J127" s="230"/>
      <c r="K127" s="230"/>
      <c r="L127" s="230"/>
      <c r="M127" s="230"/>
      <c r="N127" s="229"/>
      <c r="O127" s="229"/>
      <c r="P127" s="229"/>
      <c r="Q127" s="229"/>
      <c r="R127" s="230"/>
      <c r="S127" s="230"/>
      <c r="T127" s="230"/>
      <c r="U127" s="230"/>
      <c r="V127" s="230"/>
      <c r="W127" s="230"/>
      <c r="X127" s="230"/>
      <c r="Y127" s="210"/>
      <c r="Z127" s="210"/>
      <c r="AA127" s="210"/>
      <c r="AB127" s="210"/>
      <c r="AC127" s="210"/>
      <c r="AD127" s="210"/>
      <c r="AE127" s="210"/>
      <c r="AF127" s="210"/>
      <c r="AG127" s="210" t="s">
        <v>294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47">
        <v>93</v>
      </c>
      <c r="B128" s="248" t="s">
        <v>2184</v>
      </c>
      <c r="C128" s="255" t="s">
        <v>2185</v>
      </c>
      <c r="D128" s="249" t="s">
        <v>386</v>
      </c>
      <c r="E128" s="250">
        <v>1</v>
      </c>
      <c r="F128" s="251"/>
      <c r="G128" s="252">
        <f>ROUND(E128*F128,2)</f>
        <v>0</v>
      </c>
      <c r="H128" s="231"/>
      <c r="I128" s="230">
        <f>ROUND(E128*H128,2)</f>
        <v>0</v>
      </c>
      <c r="J128" s="231"/>
      <c r="K128" s="230">
        <f>ROUND(E128*J128,2)</f>
        <v>0</v>
      </c>
      <c r="L128" s="230">
        <v>21</v>
      </c>
      <c r="M128" s="230">
        <f>G128*(1+L128/100)</f>
        <v>0</v>
      </c>
      <c r="N128" s="229">
        <v>1.129E-2</v>
      </c>
      <c r="O128" s="229">
        <f>ROUND(E128*N128,2)</f>
        <v>0.01</v>
      </c>
      <c r="P128" s="229">
        <v>0</v>
      </c>
      <c r="Q128" s="229">
        <f>ROUND(E128*P128,2)</f>
        <v>0</v>
      </c>
      <c r="R128" s="230"/>
      <c r="S128" s="230" t="s">
        <v>279</v>
      </c>
      <c r="T128" s="230" t="s">
        <v>280</v>
      </c>
      <c r="U128" s="230">
        <v>0</v>
      </c>
      <c r="V128" s="230">
        <f>ROUND(E128*U128,2)</f>
        <v>0</v>
      </c>
      <c r="W128" s="230"/>
      <c r="X128" s="230" t="s">
        <v>281</v>
      </c>
      <c r="Y128" s="210"/>
      <c r="Z128" s="210"/>
      <c r="AA128" s="210"/>
      <c r="AB128" s="210"/>
      <c r="AC128" s="210"/>
      <c r="AD128" s="210"/>
      <c r="AE128" s="210"/>
      <c r="AF128" s="210"/>
      <c r="AG128" s="210" t="s">
        <v>330</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2.5" outlineLevel="1" x14ac:dyDescent="0.2">
      <c r="A129" s="241">
        <v>94</v>
      </c>
      <c r="B129" s="242" t="s">
        <v>2186</v>
      </c>
      <c r="C129" s="256" t="s">
        <v>2187</v>
      </c>
      <c r="D129" s="243" t="s">
        <v>386</v>
      </c>
      <c r="E129" s="244">
        <v>1</v>
      </c>
      <c r="F129" s="245"/>
      <c r="G129" s="246">
        <f>ROUND(E129*F129,2)</f>
        <v>0</v>
      </c>
      <c r="H129" s="231"/>
      <c r="I129" s="230">
        <f>ROUND(E129*H129,2)</f>
        <v>0</v>
      </c>
      <c r="J129" s="231"/>
      <c r="K129" s="230">
        <f>ROUND(E129*J129,2)</f>
        <v>0</v>
      </c>
      <c r="L129" s="230">
        <v>21</v>
      </c>
      <c r="M129" s="230">
        <f>G129*(1+L129/100)</f>
        <v>0</v>
      </c>
      <c r="N129" s="229">
        <v>6.7999999999999996E-3</v>
      </c>
      <c r="O129" s="229">
        <f>ROUND(E129*N129,2)</f>
        <v>0.01</v>
      </c>
      <c r="P129" s="229">
        <v>0</v>
      </c>
      <c r="Q129" s="229">
        <f>ROUND(E129*P129,2)</f>
        <v>0</v>
      </c>
      <c r="R129" s="230"/>
      <c r="S129" s="230" t="s">
        <v>279</v>
      </c>
      <c r="T129" s="230" t="s">
        <v>280</v>
      </c>
      <c r="U129" s="230">
        <v>0</v>
      </c>
      <c r="V129" s="230">
        <f>ROUND(E129*U129,2)</f>
        <v>0</v>
      </c>
      <c r="W129" s="230"/>
      <c r="X129" s="230" t="s">
        <v>281</v>
      </c>
      <c r="Y129" s="210"/>
      <c r="Z129" s="210"/>
      <c r="AA129" s="210"/>
      <c r="AB129" s="210"/>
      <c r="AC129" s="210"/>
      <c r="AD129" s="210"/>
      <c r="AE129" s="210"/>
      <c r="AF129" s="210"/>
      <c r="AG129" s="210" t="s">
        <v>330</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27"/>
      <c r="B130" s="228"/>
      <c r="C130" s="257" t="s">
        <v>2175</v>
      </c>
      <c r="D130" s="253"/>
      <c r="E130" s="253"/>
      <c r="F130" s="253"/>
      <c r="G130" s="253"/>
      <c r="H130" s="230"/>
      <c r="I130" s="230"/>
      <c r="J130" s="230"/>
      <c r="K130" s="230"/>
      <c r="L130" s="230"/>
      <c r="M130" s="230"/>
      <c r="N130" s="229"/>
      <c r="O130" s="229"/>
      <c r="P130" s="229"/>
      <c r="Q130" s="229"/>
      <c r="R130" s="230"/>
      <c r="S130" s="230"/>
      <c r="T130" s="230"/>
      <c r="U130" s="230"/>
      <c r="V130" s="230"/>
      <c r="W130" s="230"/>
      <c r="X130" s="230"/>
      <c r="Y130" s="210"/>
      <c r="Z130" s="210"/>
      <c r="AA130" s="210"/>
      <c r="AB130" s="210"/>
      <c r="AC130" s="210"/>
      <c r="AD130" s="210"/>
      <c r="AE130" s="210"/>
      <c r="AF130" s="210"/>
      <c r="AG130" s="210" t="s">
        <v>294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27"/>
      <c r="B131" s="228"/>
      <c r="C131" s="266" t="s">
        <v>2176</v>
      </c>
      <c r="D131" s="265"/>
      <c r="E131" s="265"/>
      <c r="F131" s="265"/>
      <c r="G131" s="265"/>
      <c r="H131" s="230"/>
      <c r="I131" s="230"/>
      <c r="J131" s="230"/>
      <c r="K131" s="230"/>
      <c r="L131" s="230"/>
      <c r="M131" s="230"/>
      <c r="N131" s="229"/>
      <c r="O131" s="229"/>
      <c r="P131" s="229"/>
      <c r="Q131" s="229"/>
      <c r="R131" s="230"/>
      <c r="S131" s="230"/>
      <c r="T131" s="230"/>
      <c r="U131" s="230"/>
      <c r="V131" s="230"/>
      <c r="W131" s="230"/>
      <c r="X131" s="230"/>
      <c r="Y131" s="210"/>
      <c r="Z131" s="210"/>
      <c r="AA131" s="210"/>
      <c r="AB131" s="210"/>
      <c r="AC131" s="210"/>
      <c r="AD131" s="210"/>
      <c r="AE131" s="210"/>
      <c r="AF131" s="210"/>
      <c r="AG131" s="210" t="s">
        <v>294</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27"/>
      <c r="B132" s="228"/>
      <c r="C132" s="266" t="s">
        <v>2177</v>
      </c>
      <c r="D132" s="265"/>
      <c r="E132" s="265"/>
      <c r="F132" s="265"/>
      <c r="G132" s="265"/>
      <c r="H132" s="230"/>
      <c r="I132" s="230"/>
      <c r="J132" s="230"/>
      <c r="K132" s="230"/>
      <c r="L132" s="230"/>
      <c r="M132" s="230"/>
      <c r="N132" s="229"/>
      <c r="O132" s="229"/>
      <c r="P132" s="229"/>
      <c r="Q132" s="229"/>
      <c r="R132" s="230"/>
      <c r="S132" s="230"/>
      <c r="T132" s="230"/>
      <c r="U132" s="230"/>
      <c r="V132" s="230"/>
      <c r="W132" s="230"/>
      <c r="X132" s="230"/>
      <c r="Y132" s="210"/>
      <c r="Z132" s="210"/>
      <c r="AA132" s="210"/>
      <c r="AB132" s="210"/>
      <c r="AC132" s="210"/>
      <c r="AD132" s="210"/>
      <c r="AE132" s="210"/>
      <c r="AF132" s="210"/>
      <c r="AG132" s="210" t="s">
        <v>294</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2.5" outlineLevel="1" x14ac:dyDescent="0.2">
      <c r="A133" s="241">
        <v>95</v>
      </c>
      <c r="B133" s="242" t="s">
        <v>2188</v>
      </c>
      <c r="C133" s="256" t="s">
        <v>2189</v>
      </c>
      <c r="D133" s="243" t="s">
        <v>386</v>
      </c>
      <c r="E133" s="244">
        <v>1</v>
      </c>
      <c r="F133" s="245"/>
      <c r="G133" s="246">
        <f>ROUND(E133*F133,2)</f>
        <v>0</v>
      </c>
      <c r="H133" s="231"/>
      <c r="I133" s="230">
        <f>ROUND(E133*H133,2)</f>
        <v>0</v>
      </c>
      <c r="J133" s="231"/>
      <c r="K133" s="230">
        <f>ROUND(E133*J133,2)</f>
        <v>0</v>
      </c>
      <c r="L133" s="230">
        <v>21</v>
      </c>
      <c r="M133" s="230">
        <f>G133*(1+L133/100)</f>
        <v>0</v>
      </c>
      <c r="N133" s="229">
        <v>1.0529999999999999E-2</v>
      </c>
      <c r="O133" s="229">
        <f>ROUND(E133*N133,2)</f>
        <v>0.01</v>
      </c>
      <c r="P133" s="229">
        <v>0</v>
      </c>
      <c r="Q133" s="229">
        <f>ROUND(E133*P133,2)</f>
        <v>0</v>
      </c>
      <c r="R133" s="230"/>
      <c r="S133" s="230" t="s">
        <v>279</v>
      </c>
      <c r="T133" s="230" t="s">
        <v>280</v>
      </c>
      <c r="U133" s="230">
        <v>0</v>
      </c>
      <c r="V133" s="230">
        <f>ROUND(E133*U133,2)</f>
        <v>0</v>
      </c>
      <c r="W133" s="230"/>
      <c r="X133" s="230" t="s">
        <v>281</v>
      </c>
      <c r="Y133" s="210"/>
      <c r="Z133" s="210"/>
      <c r="AA133" s="210"/>
      <c r="AB133" s="210"/>
      <c r="AC133" s="210"/>
      <c r="AD133" s="210"/>
      <c r="AE133" s="210"/>
      <c r="AF133" s="210"/>
      <c r="AG133" s="210" t="s">
        <v>330</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27"/>
      <c r="B134" s="228"/>
      <c r="C134" s="257" t="s">
        <v>2175</v>
      </c>
      <c r="D134" s="253"/>
      <c r="E134" s="253"/>
      <c r="F134" s="253"/>
      <c r="G134" s="253"/>
      <c r="H134" s="230"/>
      <c r="I134" s="230"/>
      <c r="J134" s="230"/>
      <c r="K134" s="230"/>
      <c r="L134" s="230"/>
      <c r="M134" s="230"/>
      <c r="N134" s="229"/>
      <c r="O134" s="229"/>
      <c r="P134" s="229"/>
      <c r="Q134" s="229"/>
      <c r="R134" s="230"/>
      <c r="S134" s="230"/>
      <c r="T134" s="230"/>
      <c r="U134" s="230"/>
      <c r="V134" s="230"/>
      <c r="W134" s="230"/>
      <c r="X134" s="230"/>
      <c r="Y134" s="210"/>
      <c r="Z134" s="210"/>
      <c r="AA134" s="210"/>
      <c r="AB134" s="210"/>
      <c r="AC134" s="210"/>
      <c r="AD134" s="210"/>
      <c r="AE134" s="210"/>
      <c r="AF134" s="210"/>
      <c r="AG134" s="210" t="s">
        <v>294</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27"/>
      <c r="B135" s="228"/>
      <c r="C135" s="266" t="s">
        <v>2176</v>
      </c>
      <c r="D135" s="265"/>
      <c r="E135" s="265"/>
      <c r="F135" s="265"/>
      <c r="G135" s="265"/>
      <c r="H135" s="230"/>
      <c r="I135" s="230"/>
      <c r="J135" s="230"/>
      <c r="K135" s="230"/>
      <c r="L135" s="230"/>
      <c r="M135" s="230"/>
      <c r="N135" s="229"/>
      <c r="O135" s="229"/>
      <c r="P135" s="229"/>
      <c r="Q135" s="229"/>
      <c r="R135" s="230"/>
      <c r="S135" s="230"/>
      <c r="T135" s="230"/>
      <c r="U135" s="230"/>
      <c r="V135" s="230"/>
      <c r="W135" s="230"/>
      <c r="X135" s="230"/>
      <c r="Y135" s="210"/>
      <c r="Z135" s="210"/>
      <c r="AA135" s="210"/>
      <c r="AB135" s="210"/>
      <c r="AC135" s="210"/>
      <c r="AD135" s="210"/>
      <c r="AE135" s="210"/>
      <c r="AF135" s="210"/>
      <c r="AG135" s="210" t="s">
        <v>294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27"/>
      <c r="B136" s="228"/>
      <c r="C136" s="266" t="s">
        <v>2177</v>
      </c>
      <c r="D136" s="265"/>
      <c r="E136" s="265"/>
      <c r="F136" s="265"/>
      <c r="G136" s="265"/>
      <c r="H136" s="230"/>
      <c r="I136" s="230"/>
      <c r="J136" s="230"/>
      <c r="K136" s="230"/>
      <c r="L136" s="230"/>
      <c r="M136" s="230"/>
      <c r="N136" s="229"/>
      <c r="O136" s="229"/>
      <c r="P136" s="229"/>
      <c r="Q136" s="229"/>
      <c r="R136" s="230"/>
      <c r="S136" s="230"/>
      <c r="T136" s="230"/>
      <c r="U136" s="230"/>
      <c r="V136" s="230"/>
      <c r="W136" s="230"/>
      <c r="X136" s="230"/>
      <c r="Y136" s="210"/>
      <c r="Z136" s="210"/>
      <c r="AA136" s="210"/>
      <c r="AB136" s="210"/>
      <c r="AC136" s="210"/>
      <c r="AD136" s="210"/>
      <c r="AE136" s="210"/>
      <c r="AF136" s="210"/>
      <c r="AG136" s="210" t="s">
        <v>294</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41">
        <v>96</v>
      </c>
      <c r="B137" s="242" t="s">
        <v>2190</v>
      </c>
      <c r="C137" s="256" t="s">
        <v>2191</v>
      </c>
      <c r="D137" s="243" t="s">
        <v>386</v>
      </c>
      <c r="E137" s="244">
        <v>1</v>
      </c>
      <c r="F137" s="245"/>
      <c r="G137" s="246">
        <f>ROUND(E137*F137,2)</f>
        <v>0</v>
      </c>
      <c r="H137" s="231"/>
      <c r="I137" s="230">
        <f>ROUND(E137*H137,2)</f>
        <v>0</v>
      </c>
      <c r="J137" s="231"/>
      <c r="K137" s="230">
        <f>ROUND(E137*J137,2)</f>
        <v>0</v>
      </c>
      <c r="L137" s="230">
        <v>21</v>
      </c>
      <c r="M137" s="230">
        <f>G137*(1+L137/100)</f>
        <v>0</v>
      </c>
      <c r="N137" s="229">
        <v>5.7099999999999998E-3</v>
      </c>
      <c r="O137" s="229">
        <f>ROUND(E137*N137,2)</f>
        <v>0.01</v>
      </c>
      <c r="P137" s="229">
        <v>0</v>
      </c>
      <c r="Q137" s="229">
        <f>ROUND(E137*P137,2)</f>
        <v>0</v>
      </c>
      <c r="R137" s="230"/>
      <c r="S137" s="230" t="s">
        <v>279</v>
      </c>
      <c r="T137" s="230" t="s">
        <v>280</v>
      </c>
      <c r="U137" s="230">
        <v>0</v>
      </c>
      <c r="V137" s="230">
        <f>ROUND(E137*U137,2)</f>
        <v>0</v>
      </c>
      <c r="W137" s="230"/>
      <c r="X137" s="230" t="s">
        <v>281</v>
      </c>
      <c r="Y137" s="210"/>
      <c r="Z137" s="210"/>
      <c r="AA137" s="210"/>
      <c r="AB137" s="210"/>
      <c r="AC137" s="210"/>
      <c r="AD137" s="210"/>
      <c r="AE137" s="210"/>
      <c r="AF137" s="210"/>
      <c r="AG137" s="210" t="s">
        <v>330</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27"/>
      <c r="B138" s="228"/>
      <c r="C138" s="257" t="s">
        <v>2175</v>
      </c>
      <c r="D138" s="253"/>
      <c r="E138" s="253"/>
      <c r="F138" s="253"/>
      <c r="G138" s="253"/>
      <c r="H138" s="230"/>
      <c r="I138" s="230"/>
      <c r="J138" s="230"/>
      <c r="K138" s="230"/>
      <c r="L138" s="230"/>
      <c r="M138" s="230"/>
      <c r="N138" s="229"/>
      <c r="O138" s="229"/>
      <c r="P138" s="229"/>
      <c r="Q138" s="229"/>
      <c r="R138" s="230"/>
      <c r="S138" s="230"/>
      <c r="T138" s="230"/>
      <c r="U138" s="230"/>
      <c r="V138" s="230"/>
      <c r="W138" s="230"/>
      <c r="X138" s="230"/>
      <c r="Y138" s="210"/>
      <c r="Z138" s="210"/>
      <c r="AA138" s="210"/>
      <c r="AB138" s="210"/>
      <c r="AC138" s="210"/>
      <c r="AD138" s="210"/>
      <c r="AE138" s="210"/>
      <c r="AF138" s="210"/>
      <c r="AG138" s="210" t="s">
        <v>294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27"/>
      <c r="B139" s="228"/>
      <c r="C139" s="266" t="s">
        <v>2176</v>
      </c>
      <c r="D139" s="265"/>
      <c r="E139" s="265"/>
      <c r="F139" s="265"/>
      <c r="G139" s="265"/>
      <c r="H139" s="230"/>
      <c r="I139" s="230"/>
      <c r="J139" s="230"/>
      <c r="K139" s="230"/>
      <c r="L139" s="230"/>
      <c r="M139" s="230"/>
      <c r="N139" s="229"/>
      <c r="O139" s="229"/>
      <c r="P139" s="229"/>
      <c r="Q139" s="229"/>
      <c r="R139" s="230"/>
      <c r="S139" s="230"/>
      <c r="T139" s="230"/>
      <c r="U139" s="230"/>
      <c r="V139" s="230"/>
      <c r="W139" s="230"/>
      <c r="X139" s="230"/>
      <c r="Y139" s="210"/>
      <c r="Z139" s="210"/>
      <c r="AA139" s="210"/>
      <c r="AB139" s="210"/>
      <c r="AC139" s="210"/>
      <c r="AD139" s="210"/>
      <c r="AE139" s="210"/>
      <c r="AF139" s="210"/>
      <c r="AG139" s="210" t="s">
        <v>294</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27"/>
      <c r="B140" s="228"/>
      <c r="C140" s="266" t="s">
        <v>2177</v>
      </c>
      <c r="D140" s="265"/>
      <c r="E140" s="265"/>
      <c r="F140" s="265"/>
      <c r="G140" s="265"/>
      <c r="H140" s="230"/>
      <c r="I140" s="230"/>
      <c r="J140" s="230"/>
      <c r="K140" s="230"/>
      <c r="L140" s="230"/>
      <c r="M140" s="230"/>
      <c r="N140" s="229"/>
      <c r="O140" s="229"/>
      <c r="P140" s="229"/>
      <c r="Q140" s="229"/>
      <c r="R140" s="230"/>
      <c r="S140" s="230"/>
      <c r="T140" s="230"/>
      <c r="U140" s="230"/>
      <c r="V140" s="230"/>
      <c r="W140" s="230"/>
      <c r="X140" s="230"/>
      <c r="Y140" s="210"/>
      <c r="Z140" s="210"/>
      <c r="AA140" s="210"/>
      <c r="AB140" s="210"/>
      <c r="AC140" s="210"/>
      <c r="AD140" s="210"/>
      <c r="AE140" s="210"/>
      <c r="AF140" s="210"/>
      <c r="AG140" s="210" t="s">
        <v>294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41">
        <v>97</v>
      </c>
      <c r="B141" s="242" t="s">
        <v>2192</v>
      </c>
      <c r="C141" s="256" t="s">
        <v>2193</v>
      </c>
      <c r="D141" s="243" t="s">
        <v>386</v>
      </c>
      <c r="E141" s="244">
        <v>1</v>
      </c>
      <c r="F141" s="245"/>
      <c r="G141" s="246">
        <f>ROUND(E141*F141,2)</f>
        <v>0</v>
      </c>
      <c r="H141" s="231"/>
      <c r="I141" s="230">
        <f>ROUND(E141*H141,2)</f>
        <v>0</v>
      </c>
      <c r="J141" s="231"/>
      <c r="K141" s="230">
        <f>ROUND(E141*J141,2)</f>
        <v>0</v>
      </c>
      <c r="L141" s="230">
        <v>21</v>
      </c>
      <c r="M141" s="230">
        <f>G141*(1+L141/100)</f>
        <v>0</v>
      </c>
      <c r="N141" s="229">
        <v>1.5429999999999999E-2</v>
      </c>
      <c r="O141" s="229">
        <f>ROUND(E141*N141,2)</f>
        <v>0.02</v>
      </c>
      <c r="P141" s="229">
        <v>0</v>
      </c>
      <c r="Q141" s="229">
        <f>ROUND(E141*P141,2)</f>
        <v>0</v>
      </c>
      <c r="R141" s="230"/>
      <c r="S141" s="230" t="s">
        <v>279</v>
      </c>
      <c r="T141" s="230" t="s">
        <v>280</v>
      </c>
      <c r="U141" s="230">
        <v>0</v>
      </c>
      <c r="V141" s="230">
        <f>ROUND(E141*U141,2)</f>
        <v>0</v>
      </c>
      <c r="W141" s="230"/>
      <c r="X141" s="230" t="s">
        <v>281</v>
      </c>
      <c r="Y141" s="210"/>
      <c r="Z141" s="210"/>
      <c r="AA141" s="210"/>
      <c r="AB141" s="210"/>
      <c r="AC141" s="210"/>
      <c r="AD141" s="210"/>
      <c r="AE141" s="210"/>
      <c r="AF141" s="210"/>
      <c r="AG141" s="210" t="s">
        <v>330</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27"/>
      <c r="B142" s="228"/>
      <c r="C142" s="257" t="s">
        <v>2175</v>
      </c>
      <c r="D142" s="253"/>
      <c r="E142" s="253"/>
      <c r="F142" s="253"/>
      <c r="G142" s="253"/>
      <c r="H142" s="230"/>
      <c r="I142" s="230"/>
      <c r="J142" s="230"/>
      <c r="K142" s="230"/>
      <c r="L142" s="230"/>
      <c r="M142" s="230"/>
      <c r="N142" s="229"/>
      <c r="O142" s="229"/>
      <c r="P142" s="229"/>
      <c r="Q142" s="229"/>
      <c r="R142" s="230"/>
      <c r="S142" s="230"/>
      <c r="T142" s="230"/>
      <c r="U142" s="230"/>
      <c r="V142" s="230"/>
      <c r="W142" s="230"/>
      <c r="X142" s="230"/>
      <c r="Y142" s="210"/>
      <c r="Z142" s="210"/>
      <c r="AA142" s="210"/>
      <c r="AB142" s="210"/>
      <c r="AC142" s="210"/>
      <c r="AD142" s="210"/>
      <c r="AE142" s="210"/>
      <c r="AF142" s="210"/>
      <c r="AG142" s="210" t="s">
        <v>294</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27"/>
      <c r="B143" s="228"/>
      <c r="C143" s="266" t="s">
        <v>2176</v>
      </c>
      <c r="D143" s="265"/>
      <c r="E143" s="265"/>
      <c r="F143" s="265"/>
      <c r="G143" s="265"/>
      <c r="H143" s="230"/>
      <c r="I143" s="230"/>
      <c r="J143" s="230"/>
      <c r="K143" s="230"/>
      <c r="L143" s="230"/>
      <c r="M143" s="230"/>
      <c r="N143" s="229"/>
      <c r="O143" s="229"/>
      <c r="P143" s="229"/>
      <c r="Q143" s="229"/>
      <c r="R143" s="230"/>
      <c r="S143" s="230"/>
      <c r="T143" s="230"/>
      <c r="U143" s="230"/>
      <c r="V143" s="230"/>
      <c r="W143" s="230"/>
      <c r="X143" s="230"/>
      <c r="Y143" s="210"/>
      <c r="Z143" s="210"/>
      <c r="AA143" s="210"/>
      <c r="AB143" s="210"/>
      <c r="AC143" s="210"/>
      <c r="AD143" s="210"/>
      <c r="AE143" s="210"/>
      <c r="AF143" s="210"/>
      <c r="AG143" s="210" t="s">
        <v>294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27"/>
      <c r="B144" s="228"/>
      <c r="C144" s="266" t="s">
        <v>2177</v>
      </c>
      <c r="D144" s="265"/>
      <c r="E144" s="265"/>
      <c r="F144" s="265"/>
      <c r="G144" s="265"/>
      <c r="H144" s="230"/>
      <c r="I144" s="230"/>
      <c r="J144" s="230"/>
      <c r="K144" s="230"/>
      <c r="L144" s="230"/>
      <c r="M144" s="230"/>
      <c r="N144" s="229"/>
      <c r="O144" s="229"/>
      <c r="P144" s="229"/>
      <c r="Q144" s="229"/>
      <c r="R144" s="230"/>
      <c r="S144" s="230"/>
      <c r="T144" s="230"/>
      <c r="U144" s="230"/>
      <c r="V144" s="230"/>
      <c r="W144" s="230"/>
      <c r="X144" s="230"/>
      <c r="Y144" s="210"/>
      <c r="Z144" s="210"/>
      <c r="AA144" s="210"/>
      <c r="AB144" s="210"/>
      <c r="AC144" s="210"/>
      <c r="AD144" s="210"/>
      <c r="AE144" s="210"/>
      <c r="AF144" s="210"/>
      <c r="AG144" s="210" t="s">
        <v>294</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2.5" outlineLevel="1" x14ac:dyDescent="0.2">
      <c r="A145" s="241">
        <v>98</v>
      </c>
      <c r="B145" s="242" t="s">
        <v>2194</v>
      </c>
      <c r="C145" s="256" t="s">
        <v>2195</v>
      </c>
      <c r="D145" s="243" t="s">
        <v>386</v>
      </c>
      <c r="E145" s="244">
        <v>1</v>
      </c>
      <c r="F145" s="245"/>
      <c r="G145" s="246">
        <f>ROUND(E145*F145,2)</f>
        <v>0</v>
      </c>
      <c r="H145" s="231"/>
      <c r="I145" s="230">
        <f>ROUND(E145*H145,2)</f>
        <v>0</v>
      </c>
      <c r="J145" s="231"/>
      <c r="K145" s="230">
        <f>ROUND(E145*J145,2)</f>
        <v>0</v>
      </c>
      <c r="L145" s="230">
        <v>21</v>
      </c>
      <c r="M145" s="230">
        <f>G145*(1+L145/100)</f>
        <v>0</v>
      </c>
      <c r="N145" s="229">
        <v>1.14E-2</v>
      </c>
      <c r="O145" s="229">
        <f>ROUND(E145*N145,2)</f>
        <v>0.01</v>
      </c>
      <c r="P145" s="229">
        <v>0</v>
      </c>
      <c r="Q145" s="229">
        <f>ROUND(E145*P145,2)</f>
        <v>0</v>
      </c>
      <c r="R145" s="230"/>
      <c r="S145" s="230" t="s">
        <v>279</v>
      </c>
      <c r="T145" s="230" t="s">
        <v>280</v>
      </c>
      <c r="U145" s="230">
        <v>0</v>
      </c>
      <c r="V145" s="230">
        <f>ROUND(E145*U145,2)</f>
        <v>0</v>
      </c>
      <c r="W145" s="230"/>
      <c r="X145" s="230" t="s">
        <v>281</v>
      </c>
      <c r="Y145" s="210"/>
      <c r="Z145" s="210"/>
      <c r="AA145" s="210"/>
      <c r="AB145" s="210"/>
      <c r="AC145" s="210"/>
      <c r="AD145" s="210"/>
      <c r="AE145" s="210"/>
      <c r="AF145" s="210"/>
      <c r="AG145" s="210" t="s">
        <v>330</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27"/>
      <c r="B146" s="228"/>
      <c r="C146" s="257" t="s">
        <v>2175</v>
      </c>
      <c r="D146" s="253"/>
      <c r="E146" s="253"/>
      <c r="F146" s="253"/>
      <c r="G146" s="253"/>
      <c r="H146" s="230"/>
      <c r="I146" s="230"/>
      <c r="J146" s="230"/>
      <c r="K146" s="230"/>
      <c r="L146" s="230"/>
      <c r="M146" s="230"/>
      <c r="N146" s="229"/>
      <c r="O146" s="229"/>
      <c r="P146" s="229"/>
      <c r="Q146" s="229"/>
      <c r="R146" s="230"/>
      <c r="S146" s="230"/>
      <c r="T146" s="230"/>
      <c r="U146" s="230"/>
      <c r="V146" s="230"/>
      <c r="W146" s="230"/>
      <c r="X146" s="230"/>
      <c r="Y146" s="210"/>
      <c r="Z146" s="210"/>
      <c r="AA146" s="210"/>
      <c r="AB146" s="210"/>
      <c r="AC146" s="210"/>
      <c r="AD146" s="210"/>
      <c r="AE146" s="210"/>
      <c r="AF146" s="210"/>
      <c r="AG146" s="210" t="s">
        <v>294</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27"/>
      <c r="B147" s="228"/>
      <c r="C147" s="266" t="s">
        <v>2176</v>
      </c>
      <c r="D147" s="265"/>
      <c r="E147" s="265"/>
      <c r="F147" s="265"/>
      <c r="G147" s="265"/>
      <c r="H147" s="230"/>
      <c r="I147" s="230"/>
      <c r="J147" s="230"/>
      <c r="K147" s="230"/>
      <c r="L147" s="230"/>
      <c r="M147" s="230"/>
      <c r="N147" s="229"/>
      <c r="O147" s="229"/>
      <c r="P147" s="229"/>
      <c r="Q147" s="229"/>
      <c r="R147" s="230"/>
      <c r="S147" s="230"/>
      <c r="T147" s="230"/>
      <c r="U147" s="230"/>
      <c r="V147" s="230"/>
      <c r="W147" s="230"/>
      <c r="X147" s="230"/>
      <c r="Y147" s="210"/>
      <c r="Z147" s="210"/>
      <c r="AA147" s="210"/>
      <c r="AB147" s="210"/>
      <c r="AC147" s="210"/>
      <c r="AD147" s="210"/>
      <c r="AE147" s="210"/>
      <c r="AF147" s="210"/>
      <c r="AG147" s="210" t="s">
        <v>294</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27"/>
      <c r="B148" s="228"/>
      <c r="C148" s="266" t="s">
        <v>2177</v>
      </c>
      <c r="D148" s="265"/>
      <c r="E148" s="265"/>
      <c r="F148" s="265"/>
      <c r="G148" s="265"/>
      <c r="H148" s="230"/>
      <c r="I148" s="230"/>
      <c r="J148" s="230"/>
      <c r="K148" s="230"/>
      <c r="L148" s="230"/>
      <c r="M148" s="230"/>
      <c r="N148" s="229"/>
      <c r="O148" s="229"/>
      <c r="P148" s="229"/>
      <c r="Q148" s="229"/>
      <c r="R148" s="230"/>
      <c r="S148" s="230"/>
      <c r="T148" s="230"/>
      <c r="U148" s="230"/>
      <c r="V148" s="230"/>
      <c r="W148" s="230"/>
      <c r="X148" s="230"/>
      <c r="Y148" s="210"/>
      <c r="Z148" s="210"/>
      <c r="AA148" s="210"/>
      <c r="AB148" s="210"/>
      <c r="AC148" s="210"/>
      <c r="AD148" s="210"/>
      <c r="AE148" s="210"/>
      <c r="AF148" s="210"/>
      <c r="AG148" s="210" t="s">
        <v>294</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22.5" outlineLevel="1" x14ac:dyDescent="0.2">
      <c r="A149" s="241">
        <v>99</v>
      </c>
      <c r="B149" s="242" t="s">
        <v>2196</v>
      </c>
      <c r="C149" s="256" t="s">
        <v>2197</v>
      </c>
      <c r="D149" s="243" t="s">
        <v>386</v>
      </c>
      <c r="E149" s="244">
        <v>1</v>
      </c>
      <c r="F149" s="245"/>
      <c r="G149" s="246">
        <f>ROUND(E149*F149,2)</f>
        <v>0</v>
      </c>
      <c r="H149" s="231"/>
      <c r="I149" s="230">
        <f>ROUND(E149*H149,2)</f>
        <v>0</v>
      </c>
      <c r="J149" s="231"/>
      <c r="K149" s="230">
        <f>ROUND(E149*J149,2)</f>
        <v>0</v>
      </c>
      <c r="L149" s="230">
        <v>21</v>
      </c>
      <c r="M149" s="230">
        <f>G149*(1+L149/100)</f>
        <v>0</v>
      </c>
      <c r="N149" s="229">
        <v>1.9050000000000001E-2</v>
      </c>
      <c r="O149" s="229">
        <f>ROUND(E149*N149,2)</f>
        <v>0.02</v>
      </c>
      <c r="P149" s="229">
        <v>0</v>
      </c>
      <c r="Q149" s="229">
        <f>ROUND(E149*P149,2)</f>
        <v>0</v>
      </c>
      <c r="R149" s="230"/>
      <c r="S149" s="230" t="s">
        <v>279</v>
      </c>
      <c r="T149" s="230" t="s">
        <v>280</v>
      </c>
      <c r="U149" s="230">
        <v>0</v>
      </c>
      <c r="V149" s="230">
        <f>ROUND(E149*U149,2)</f>
        <v>0</v>
      </c>
      <c r="W149" s="230"/>
      <c r="X149" s="230" t="s">
        <v>281</v>
      </c>
      <c r="Y149" s="210"/>
      <c r="Z149" s="210"/>
      <c r="AA149" s="210"/>
      <c r="AB149" s="210"/>
      <c r="AC149" s="210"/>
      <c r="AD149" s="210"/>
      <c r="AE149" s="210"/>
      <c r="AF149" s="210"/>
      <c r="AG149" s="210" t="s">
        <v>330</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27"/>
      <c r="B150" s="228"/>
      <c r="C150" s="257" t="s">
        <v>2175</v>
      </c>
      <c r="D150" s="253"/>
      <c r="E150" s="253"/>
      <c r="F150" s="253"/>
      <c r="G150" s="253"/>
      <c r="H150" s="230"/>
      <c r="I150" s="230"/>
      <c r="J150" s="230"/>
      <c r="K150" s="230"/>
      <c r="L150" s="230"/>
      <c r="M150" s="230"/>
      <c r="N150" s="229"/>
      <c r="O150" s="229"/>
      <c r="P150" s="229"/>
      <c r="Q150" s="229"/>
      <c r="R150" s="230"/>
      <c r="S150" s="230"/>
      <c r="T150" s="230"/>
      <c r="U150" s="230"/>
      <c r="V150" s="230"/>
      <c r="W150" s="230"/>
      <c r="X150" s="230"/>
      <c r="Y150" s="210"/>
      <c r="Z150" s="210"/>
      <c r="AA150" s="210"/>
      <c r="AB150" s="210"/>
      <c r="AC150" s="210"/>
      <c r="AD150" s="210"/>
      <c r="AE150" s="210"/>
      <c r="AF150" s="210"/>
      <c r="AG150" s="210" t="s">
        <v>294</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27"/>
      <c r="B151" s="228"/>
      <c r="C151" s="266" t="s">
        <v>2176</v>
      </c>
      <c r="D151" s="265"/>
      <c r="E151" s="265"/>
      <c r="F151" s="265"/>
      <c r="G151" s="265"/>
      <c r="H151" s="230"/>
      <c r="I151" s="230"/>
      <c r="J151" s="230"/>
      <c r="K151" s="230"/>
      <c r="L151" s="230"/>
      <c r="M151" s="230"/>
      <c r="N151" s="229"/>
      <c r="O151" s="229"/>
      <c r="P151" s="229"/>
      <c r="Q151" s="229"/>
      <c r="R151" s="230"/>
      <c r="S151" s="230"/>
      <c r="T151" s="230"/>
      <c r="U151" s="230"/>
      <c r="V151" s="230"/>
      <c r="W151" s="230"/>
      <c r="X151" s="230"/>
      <c r="Y151" s="210"/>
      <c r="Z151" s="210"/>
      <c r="AA151" s="210"/>
      <c r="AB151" s="210"/>
      <c r="AC151" s="210"/>
      <c r="AD151" s="210"/>
      <c r="AE151" s="210"/>
      <c r="AF151" s="210"/>
      <c r="AG151" s="210" t="s">
        <v>294</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27"/>
      <c r="B152" s="228"/>
      <c r="C152" s="266" t="s">
        <v>2177</v>
      </c>
      <c r="D152" s="265"/>
      <c r="E152" s="265"/>
      <c r="F152" s="265"/>
      <c r="G152" s="265"/>
      <c r="H152" s="230"/>
      <c r="I152" s="230"/>
      <c r="J152" s="230"/>
      <c r="K152" s="230"/>
      <c r="L152" s="230"/>
      <c r="M152" s="230"/>
      <c r="N152" s="229"/>
      <c r="O152" s="229"/>
      <c r="P152" s="229"/>
      <c r="Q152" s="229"/>
      <c r="R152" s="230"/>
      <c r="S152" s="230"/>
      <c r="T152" s="230"/>
      <c r="U152" s="230"/>
      <c r="V152" s="230"/>
      <c r="W152" s="230"/>
      <c r="X152" s="230"/>
      <c r="Y152" s="210"/>
      <c r="Z152" s="210"/>
      <c r="AA152" s="210"/>
      <c r="AB152" s="210"/>
      <c r="AC152" s="210"/>
      <c r="AD152" s="210"/>
      <c r="AE152" s="210"/>
      <c r="AF152" s="210"/>
      <c r="AG152" s="210" t="s">
        <v>294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47">
        <v>100</v>
      </c>
      <c r="B153" s="248" t="s">
        <v>2198</v>
      </c>
      <c r="C153" s="255" t="s">
        <v>2199</v>
      </c>
      <c r="D153" s="249" t="s">
        <v>386</v>
      </c>
      <c r="E153" s="250">
        <v>1</v>
      </c>
      <c r="F153" s="251"/>
      <c r="G153" s="252">
        <f>ROUND(E153*F153,2)</f>
        <v>0</v>
      </c>
      <c r="H153" s="231"/>
      <c r="I153" s="230">
        <f>ROUND(E153*H153,2)</f>
        <v>0</v>
      </c>
      <c r="J153" s="231"/>
      <c r="K153" s="230">
        <f>ROUND(E153*J153,2)</f>
        <v>0</v>
      </c>
      <c r="L153" s="230">
        <v>21</v>
      </c>
      <c r="M153" s="230">
        <f>G153*(1+L153/100)</f>
        <v>0</v>
      </c>
      <c r="N153" s="229">
        <v>0</v>
      </c>
      <c r="O153" s="229">
        <f>ROUND(E153*N153,2)</f>
        <v>0</v>
      </c>
      <c r="P153" s="229">
        <v>0</v>
      </c>
      <c r="Q153" s="229">
        <f>ROUND(E153*P153,2)</f>
        <v>0</v>
      </c>
      <c r="R153" s="230"/>
      <c r="S153" s="230" t="s">
        <v>279</v>
      </c>
      <c r="T153" s="230" t="s">
        <v>280</v>
      </c>
      <c r="U153" s="230">
        <v>0</v>
      </c>
      <c r="V153" s="230">
        <f>ROUND(E153*U153,2)</f>
        <v>0</v>
      </c>
      <c r="W153" s="230"/>
      <c r="X153" s="230" t="s">
        <v>281</v>
      </c>
      <c r="Y153" s="210"/>
      <c r="Z153" s="210"/>
      <c r="AA153" s="210"/>
      <c r="AB153" s="210"/>
      <c r="AC153" s="210"/>
      <c r="AD153" s="210"/>
      <c r="AE153" s="210"/>
      <c r="AF153" s="210"/>
      <c r="AG153" s="210" t="s">
        <v>330</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47">
        <v>101</v>
      </c>
      <c r="B154" s="248" t="s">
        <v>2200</v>
      </c>
      <c r="C154" s="255" t="s">
        <v>2201</v>
      </c>
      <c r="D154" s="249" t="s">
        <v>386</v>
      </c>
      <c r="E154" s="250">
        <v>4</v>
      </c>
      <c r="F154" s="251"/>
      <c r="G154" s="252">
        <f>ROUND(E154*F154,2)</f>
        <v>0</v>
      </c>
      <c r="H154" s="231"/>
      <c r="I154" s="230">
        <f>ROUND(E154*H154,2)</f>
        <v>0</v>
      </c>
      <c r="J154" s="231"/>
      <c r="K154" s="230">
        <f>ROUND(E154*J154,2)</f>
        <v>0</v>
      </c>
      <c r="L154" s="230">
        <v>21</v>
      </c>
      <c r="M154" s="230">
        <f>G154*(1+L154/100)</f>
        <v>0</v>
      </c>
      <c r="N154" s="229">
        <v>1.6800000000000001E-3</v>
      </c>
      <c r="O154" s="229">
        <f>ROUND(E154*N154,2)</f>
        <v>0.01</v>
      </c>
      <c r="P154" s="229">
        <v>0</v>
      </c>
      <c r="Q154" s="229">
        <f>ROUND(E154*P154,2)</f>
        <v>0</v>
      </c>
      <c r="R154" s="230"/>
      <c r="S154" s="230" t="s">
        <v>279</v>
      </c>
      <c r="T154" s="230" t="s">
        <v>280</v>
      </c>
      <c r="U154" s="230">
        <v>0</v>
      </c>
      <c r="V154" s="230">
        <f>ROUND(E154*U154,2)</f>
        <v>0</v>
      </c>
      <c r="W154" s="230"/>
      <c r="X154" s="230" t="s">
        <v>281</v>
      </c>
      <c r="Y154" s="210"/>
      <c r="Z154" s="210"/>
      <c r="AA154" s="210"/>
      <c r="AB154" s="210"/>
      <c r="AC154" s="210"/>
      <c r="AD154" s="210"/>
      <c r="AE154" s="210"/>
      <c r="AF154" s="210"/>
      <c r="AG154" s="210" t="s">
        <v>330</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47">
        <v>102</v>
      </c>
      <c r="B155" s="248" t="s">
        <v>2202</v>
      </c>
      <c r="C155" s="255" t="s">
        <v>2203</v>
      </c>
      <c r="D155" s="249" t="s">
        <v>386</v>
      </c>
      <c r="E155" s="250">
        <v>1</v>
      </c>
      <c r="F155" s="251"/>
      <c r="G155" s="252">
        <f>ROUND(E155*F155,2)</f>
        <v>0</v>
      </c>
      <c r="H155" s="231"/>
      <c r="I155" s="230">
        <f>ROUND(E155*H155,2)</f>
        <v>0</v>
      </c>
      <c r="J155" s="231"/>
      <c r="K155" s="230">
        <f>ROUND(E155*J155,2)</f>
        <v>0</v>
      </c>
      <c r="L155" s="230">
        <v>21</v>
      </c>
      <c r="M155" s="230">
        <f>G155*(1+L155/100)</f>
        <v>0</v>
      </c>
      <c r="N155" s="229">
        <v>0</v>
      </c>
      <c r="O155" s="229">
        <f>ROUND(E155*N155,2)</f>
        <v>0</v>
      </c>
      <c r="P155" s="229">
        <v>0</v>
      </c>
      <c r="Q155" s="229">
        <f>ROUND(E155*P155,2)</f>
        <v>0</v>
      </c>
      <c r="R155" s="230"/>
      <c r="S155" s="230" t="s">
        <v>279</v>
      </c>
      <c r="T155" s="230" t="s">
        <v>280</v>
      </c>
      <c r="U155" s="230">
        <v>0</v>
      </c>
      <c r="V155" s="230">
        <f>ROUND(E155*U155,2)</f>
        <v>0</v>
      </c>
      <c r="W155" s="230"/>
      <c r="X155" s="230" t="s">
        <v>281</v>
      </c>
      <c r="Y155" s="210"/>
      <c r="Z155" s="210"/>
      <c r="AA155" s="210"/>
      <c r="AB155" s="210"/>
      <c r="AC155" s="210"/>
      <c r="AD155" s="210"/>
      <c r="AE155" s="210"/>
      <c r="AF155" s="210"/>
      <c r="AG155" s="210" t="s">
        <v>330</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x14ac:dyDescent="0.2">
      <c r="A156" s="234" t="s">
        <v>274</v>
      </c>
      <c r="B156" s="235" t="s">
        <v>238</v>
      </c>
      <c r="C156" s="254" t="s">
        <v>239</v>
      </c>
      <c r="D156" s="236"/>
      <c r="E156" s="237"/>
      <c r="F156" s="238"/>
      <c r="G156" s="239">
        <f>SUMIF(AG157:AG159,"&lt;&gt;NOR",G157:G159)</f>
        <v>0</v>
      </c>
      <c r="H156" s="233"/>
      <c r="I156" s="233">
        <f>SUM(I157:I159)</f>
        <v>0</v>
      </c>
      <c r="J156" s="233"/>
      <c r="K156" s="233">
        <f>SUM(K157:K159)</f>
        <v>0</v>
      </c>
      <c r="L156" s="233"/>
      <c r="M156" s="233">
        <f>SUM(M157:M159)</f>
        <v>0</v>
      </c>
      <c r="N156" s="232"/>
      <c r="O156" s="232">
        <f>SUM(O157:O159)</f>
        <v>0.03</v>
      </c>
      <c r="P156" s="232"/>
      <c r="Q156" s="232">
        <f>SUM(Q157:Q159)</f>
        <v>0</v>
      </c>
      <c r="R156" s="233"/>
      <c r="S156" s="233"/>
      <c r="T156" s="233"/>
      <c r="U156" s="233"/>
      <c r="V156" s="233">
        <f>SUM(V157:V159)</f>
        <v>0</v>
      </c>
      <c r="W156" s="233"/>
      <c r="X156" s="233"/>
      <c r="AG156" t="s">
        <v>275</v>
      </c>
    </row>
    <row r="157" spans="1:60" outlineLevel="1" x14ac:dyDescent="0.2">
      <c r="A157" s="247">
        <v>103</v>
      </c>
      <c r="B157" s="248" t="s">
        <v>2204</v>
      </c>
      <c r="C157" s="255" t="s">
        <v>2205</v>
      </c>
      <c r="D157" s="249" t="s">
        <v>307</v>
      </c>
      <c r="E157" s="250">
        <v>125</v>
      </c>
      <c r="F157" s="251"/>
      <c r="G157" s="252">
        <f>ROUND(E157*F157,2)</f>
        <v>0</v>
      </c>
      <c r="H157" s="231"/>
      <c r="I157" s="230">
        <f>ROUND(E157*H157,2)</f>
        <v>0</v>
      </c>
      <c r="J157" s="231"/>
      <c r="K157" s="230">
        <f>ROUND(E157*J157,2)</f>
        <v>0</v>
      </c>
      <c r="L157" s="230">
        <v>21</v>
      </c>
      <c r="M157" s="230">
        <f>G157*(1+L157/100)</f>
        <v>0</v>
      </c>
      <c r="N157" s="229">
        <v>1.4999999999999999E-4</v>
      </c>
      <c r="O157" s="229">
        <f>ROUND(E157*N157,2)</f>
        <v>0.02</v>
      </c>
      <c r="P157" s="229">
        <v>0</v>
      </c>
      <c r="Q157" s="229">
        <f>ROUND(E157*P157,2)</f>
        <v>0</v>
      </c>
      <c r="R157" s="230"/>
      <c r="S157" s="230" t="s">
        <v>279</v>
      </c>
      <c r="T157" s="230" t="s">
        <v>280</v>
      </c>
      <c r="U157" s="230">
        <v>0</v>
      </c>
      <c r="V157" s="230">
        <f>ROUND(E157*U157,2)</f>
        <v>0</v>
      </c>
      <c r="W157" s="230"/>
      <c r="X157" s="230" t="s">
        <v>281</v>
      </c>
      <c r="Y157" s="210"/>
      <c r="Z157" s="210"/>
      <c r="AA157" s="210"/>
      <c r="AB157" s="210"/>
      <c r="AC157" s="210"/>
      <c r="AD157" s="210"/>
      <c r="AE157" s="210"/>
      <c r="AF157" s="210"/>
      <c r="AG157" s="210" t="s">
        <v>330</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47">
        <v>104</v>
      </c>
      <c r="B158" s="248" t="s">
        <v>2206</v>
      </c>
      <c r="C158" s="255" t="s">
        <v>2207</v>
      </c>
      <c r="D158" s="249" t="s">
        <v>307</v>
      </c>
      <c r="E158" s="250">
        <v>32</v>
      </c>
      <c r="F158" s="251"/>
      <c r="G158" s="252">
        <f>ROUND(E158*F158,2)</f>
        <v>0</v>
      </c>
      <c r="H158" s="231"/>
      <c r="I158" s="230">
        <f>ROUND(E158*H158,2)</f>
        <v>0</v>
      </c>
      <c r="J158" s="231"/>
      <c r="K158" s="230">
        <f>ROUND(E158*J158,2)</f>
        <v>0</v>
      </c>
      <c r="L158" s="230">
        <v>21</v>
      </c>
      <c r="M158" s="230">
        <f>G158*(1+L158/100)</f>
        <v>0</v>
      </c>
      <c r="N158" s="229">
        <v>3.8000000000000002E-4</v>
      </c>
      <c r="O158" s="229">
        <f>ROUND(E158*N158,2)</f>
        <v>0.01</v>
      </c>
      <c r="P158" s="229">
        <v>0</v>
      </c>
      <c r="Q158" s="229">
        <f>ROUND(E158*P158,2)</f>
        <v>0</v>
      </c>
      <c r="R158" s="230"/>
      <c r="S158" s="230" t="s">
        <v>279</v>
      </c>
      <c r="T158" s="230" t="s">
        <v>280</v>
      </c>
      <c r="U158" s="230">
        <v>0</v>
      </c>
      <c r="V158" s="230">
        <f>ROUND(E158*U158,2)</f>
        <v>0</v>
      </c>
      <c r="W158" s="230"/>
      <c r="X158" s="230" t="s">
        <v>281</v>
      </c>
      <c r="Y158" s="210"/>
      <c r="Z158" s="210"/>
      <c r="AA158" s="210"/>
      <c r="AB158" s="210"/>
      <c r="AC158" s="210"/>
      <c r="AD158" s="210"/>
      <c r="AE158" s="210"/>
      <c r="AF158" s="210"/>
      <c r="AG158" s="210" t="s">
        <v>330</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47">
        <v>105</v>
      </c>
      <c r="B159" s="248" t="s">
        <v>2208</v>
      </c>
      <c r="C159" s="255" t="s">
        <v>2209</v>
      </c>
      <c r="D159" s="249" t="s">
        <v>307</v>
      </c>
      <c r="E159" s="250">
        <v>24</v>
      </c>
      <c r="F159" s="251"/>
      <c r="G159" s="252">
        <f>ROUND(E159*F159,2)</f>
        <v>0</v>
      </c>
      <c r="H159" s="231"/>
      <c r="I159" s="230">
        <f>ROUND(E159*H159,2)</f>
        <v>0</v>
      </c>
      <c r="J159" s="231"/>
      <c r="K159" s="230">
        <f>ROUND(E159*J159,2)</f>
        <v>0</v>
      </c>
      <c r="L159" s="230">
        <v>21</v>
      </c>
      <c r="M159" s="230">
        <f>G159*(1+L159/100)</f>
        <v>0</v>
      </c>
      <c r="N159" s="229">
        <v>0</v>
      </c>
      <c r="O159" s="229">
        <f>ROUND(E159*N159,2)</f>
        <v>0</v>
      </c>
      <c r="P159" s="229">
        <v>0</v>
      </c>
      <c r="Q159" s="229">
        <f>ROUND(E159*P159,2)</f>
        <v>0</v>
      </c>
      <c r="R159" s="230"/>
      <c r="S159" s="230" t="s">
        <v>279</v>
      </c>
      <c r="T159" s="230" t="s">
        <v>280</v>
      </c>
      <c r="U159" s="230">
        <v>0</v>
      </c>
      <c r="V159" s="230">
        <f>ROUND(E159*U159,2)</f>
        <v>0</v>
      </c>
      <c r="W159" s="230"/>
      <c r="X159" s="230" t="s">
        <v>281</v>
      </c>
      <c r="Y159" s="210"/>
      <c r="Z159" s="210"/>
      <c r="AA159" s="210"/>
      <c r="AB159" s="210"/>
      <c r="AC159" s="210"/>
      <c r="AD159" s="210"/>
      <c r="AE159" s="210"/>
      <c r="AF159" s="210"/>
      <c r="AG159" s="210" t="s">
        <v>330</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x14ac:dyDescent="0.2">
      <c r="A160" s="234" t="s">
        <v>274</v>
      </c>
      <c r="B160" s="235" t="s">
        <v>247</v>
      </c>
      <c r="C160" s="254" t="s">
        <v>29</v>
      </c>
      <c r="D160" s="236"/>
      <c r="E160" s="237"/>
      <c r="F160" s="238"/>
      <c r="G160" s="239">
        <f>SUMIF(AG161:AG174,"&lt;&gt;NOR",G161:G174)</f>
        <v>0</v>
      </c>
      <c r="H160" s="233"/>
      <c r="I160" s="233">
        <f>SUM(I161:I174)</f>
        <v>0</v>
      </c>
      <c r="J160" s="233"/>
      <c r="K160" s="233">
        <f>SUM(K161:K174)</f>
        <v>0</v>
      </c>
      <c r="L160" s="233"/>
      <c r="M160" s="233">
        <f>SUM(M161:M174)</f>
        <v>0</v>
      </c>
      <c r="N160" s="232"/>
      <c r="O160" s="232">
        <f>SUM(O161:O174)</f>
        <v>0</v>
      </c>
      <c r="P160" s="232"/>
      <c r="Q160" s="232">
        <f>SUM(Q161:Q174)</f>
        <v>0</v>
      </c>
      <c r="R160" s="233"/>
      <c r="S160" s="233"/>
      <c r="T160" s="233"/>
      <c r="U160" s="233"/>
      <c r="V160" s="233">
        <f>SUM(V161:V174)</f>
        <v>0</v>
      </c>
      <c r="W160" s="233"/>
      <c r="X160" s="233"/>
      <c r="AG160" t="s">
        <v>275</v>
      </c>
    </row>
    <row r="161" spans="1:60" outlineLevel="1" x14ac:dyDescent="0.2">
      <c r="A161" s="247">
        <v>106</v>
      </c>
      <c r="B161" s="248" t="s">
        <v>2210</v>
      </c>
      <c r="C161" s="255" t="s">
        <v>867</v>
      </c>
      <c r="D161" s="249" t="s">
        <v>386</v>
      </c>
      <c r="E161" s="250">
        <v>1</v>
      </c>
      <c r="F161" s="251"/>
      <c r="G161" s="252">
        <f>ROUND(E161*F161,2)</f>
        <v>0</v>
      </c>
      <c r="H161" s="231"/>
      <c r="I161" s="230">
        <f>ROUND(E161*H161,2)</f>
        <v>0</v>
      </c>
      <c r="J161" s="231"/>
      <c r="K161" s="230">
        <f>ROUND(E161*J161,2)</f>
        <v>0</v>
      </c>
      <c r="L161" s="230">
        <v>21</v>
      </c>
      <c r="M161" s="230">
        <f>G161*(1+L161/100)</f>
        <v>0</v>
      </c>
      <c r="N161" s="229">
        <v>0</v>
      </c>
      <c r="O161" s="229">
        <f>ROUND(E161*N161,2)</f>
        <v>0</v>
      </c>
      <c r="P161" s="229">
        <v>0</v>
      </c>
      <c r="Q161" s="229">
        <f>ROUND(E161*P161,2)</f>
        <v>0</v>
      </c>
      <c r="R161" s="230"/>
      <c r="S161" s="230" t="s">
        <v>279</v>
      </c>
      <c r="T161" s="230" t="s">
        <v>280</v>
      </c>
      <c r="U161" s="230">
        <v>0</v>
      </c>
      <c r="V161" s="230">
        <f>ROUND(E161*U161,2)</f>
        <v>0</v>
      </c>
      <c r="W161" s="230"/>
      <c r="X161" s="230" t="s">
        <v>387</v>
      </c>
      <c r="Y161" s="210"/>
      <c r="Z161" s="210"/>
      <c r="AA161" s="210"/>
      <c r="AB161" s="210"/>
      <c r="AC161" s="210"/>
      <c r="AD161" s="210"/>
      <c r="AE161" s="210"/>
      <c r="AF161" s="210"/>
      <c r="AG161" s="210" t="s">
        <v>388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47">
        <v>107</v>
      </c>
      <c r="B162" s="248" t="s">
        <v>2211</v>
      </c>
      <c r="C162" s="255" t="s">
        <v>869</v>
      </c>
      <c r="D162" s="249" t="s">
        <v>386</v>
      </c>
      <c r="E162" s="250">
        <v>30</v>
      </c>
      <c r="F162" s="251"/>
      <c r="G162" s="252">
        <f>ROUND(E162*F162,2)</f>
        <v>0</v>
      </c>
      <c r="H162" s="231"/>
      <c r="I162" s="230">
        <f>ROUND(E162*H162,2)</f>
        <v>0</v>
      </c>
      <c r="J162" s="231"/>
      <c r="K162" s="230">
        <f>ROUND(E162*J162,2)</f>
        <v>0</v>
      </c>
      <c r="L162" s="230">
        <v>21</v>
      </c>
      <c r="M162" s="230">
        <f>G162*(1+L162/100)</f>
        <v>0</v>
      </c>
      <c r="N162" s="229">
        <v>0</v>
      </c>
      <c r="O162" s="229">
        <f>ROUND(E162*N162,2)</f>
        <v>0</v>
      </c>
      <c r="P162" s="229">
        <v>0</v>
      </c>
      <c r="Q162" s="229">
        <f>ROUND(E162*P162,2)</f>
        <v>0</v>
      </c>
      <c r="R162" s="230"/>
      <c r="S162" s="230" t="s">
        <v>279</v>
      </c>
      <c r="T162" s="230" t="s">
        <v>280</v>
      </c>
      <c r="U162" s="230">
        <v>0</v>
      </c>
      <c r="V162" s="230">
        <f>ROUND(E162*U162,2)</f>
        <v>0</v>
      </c>
      <c r="W162" s="230"/>
      <c r="X162" s="230" t="s">
        <v>387</v>
      </c>
      <c r="Y162" s="210"/>
      <c r="Z162" s="210"/>
      <c r="AA162" s="210"/>
      <c r="AB162" s="210"/>
      <c r="AC162" s="210"/>
      <c r="AD162" s="210"/>
      <c r="AE162" s="210"/>
      <c r="AF162" s="210"/>
      <c r="AG162" s="210" t="s">
        <v>388</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47">
        <v>108</v>
      </c>
      <c r="B163" s="248" t="s">
        <v>2212</v>
      </c>
      <c r="C163" s="255" t="s">
        <v>871</v>
      </c>
      <c r="D163" s="249" t="s">
        <v>872</v>
      </c>
      <c r="E163" s="250">
        <v>8</v>
      </c>
      <c r="F163" s="251"/>
      <c r="G163" s="252">
        <f>ROUND(E163*F163,2)</f>
        <v>0</v>
      </c>
      <c r="H163" s="231"/>
      <c r="I163" s="230">
        <f>ROUND(E163*H163,2)</f>
        <v>0</v>
      </c>
      <c r="J163" s="231"/>
      <c r="K163" s="230">
        <f>ROUND(E163*J163,2)</f>
        <v>0</v>
      </c>
      <c r="L163" s="230">
        <v>21</v>
      </c>
      <c r="M163" s="230">
        <f>G163*(1+L163/100)</f>
        <v>0</v>
      </c>
      <c r="N163" s="229">
        <v>0</v>
      </c>
      <c r="O163" s="229">
        <f>ROUND(E163*N163,2)</f>
        <v>0</v>
      </c>
      <c r="P163" s="229">
        <v>0</v>
      </c>
      <c r="Q163" s="229">
        <f>ROUND(E163*P163,2)</f>
        <v>0</v>
      </c>
      <c r="R163" s="230"/>
      <c r="S163" s="230" t="s">
        <v>279</v>
      </c>
      <c r="T163" s="230" t="s">
        <v>280</v>
      </c>
      <c r="U163" s="230">
        <v>0</v>
      </c>
      <c r="V163" s="230">
        <f>ROUND(E163*U163,2)</f>
        <v>0</v>
      </c>
      <c r="W163" s="230"/>
      <c r="X163" s="230" t="s">
        <v>387</v>
      </c>
      <c r="Y163" s="210"/>
      <c r="Z163" s="210"/>
      <c r="AA163" s="210"/>
      <c r="AB163" s="210"/>
      <c r="AC163" s="210"/>
      <c r="AD163" s="210"/>
      <c r="AE163" s="210"/>
      <c r="AF163" s="210"/>
      <c r="AG163" s="210" t="s">
        <v>388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47">
        <v>109</v>
      </c>
      <c r="B164" s="248" t="s">
        <v>2213</v>
      </c>
      <c r="C164" s="255" t="s">
        <v>874</v>
      </c>
      <c r="D164" s="249" t="s">
        <v>386</v>
      </c>
      <c r="E164" s="250">
        <v>1</v>
      </c>
      <c r="F164" s="251"/>
      <c r="G164" s="252">
        <f>ROUND(E164*F164,2)</f>
        <v>0</v>
      </c>
      <c r="H164" s="231"/>
      <c r="I164" s="230">
        <f>ROUND(E164*H164,2)</f>
        <v>0</v>
      </c>
      <c r="J164" s="231"/>
      <c r="K164" s="230">
        <f>ROUND(E164*J164,2)</f>
        <v>0</v>
      </c>
      <c r="L164" s="230">
        <v>21</v>
      </c>
      <c r="M164" s="230">
        <f>G164*(1+L164/100)</f>
        <v>0</v>
      </c>
      <c r="N164" s="229">
        <v>0</v>
      </c>
      <c r="O164" s="229">
        <f>ROUND(E164*N164,2)</f>
        <v>0</v>
      </c>
      <c r="P164" s="229">
        <v>0</v>
      </c>
      <c r="Q164" s="229">
        <f>ROUND(E164*P164,2)</f>
        <v>0</v>
      </c>
      <c r="R164" s="230"/>
      <c r="S164" s="230" t="s">
        <v>279</v>
      </c>
      <c r="T164" s="230" t="s">
        <v>280</v>
      </c>
      <c r="U164" s="230">
        <v>0</v>
      </c>
      <c r="V164" s="230">
        <f>ROUND(E164*U164,2)</f>
        <v>0</v>
      </c>
      <c r="W164" s="230"/>
      <c r="X164" s="230" t="s">
        <v>387</v>
      </c>
      <c r="Y164" s="210"/>
      <c r="Z164" s="210"/>
      <c r="AA164" s="210"/>
      <c r="AB164" s="210"/>
      <c r="AC164" s="210"/>
      <c r="AD164" s="210"/>
      <c r="AE164" s="210"/>
      <c r="AF164" s="210"/>
      <c r="AG164" s="210" t="s">
        <v>388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47">
        <v>110</v>
      </c>
      <c r="B165" s="248" t="s">
        <v>2214</v>
      </c>
      <c r="C165" s="255" t="s">
        <v>876</v>
      </c>
      <c r="D165" s="249" t="s">
        <v>386</v>
      </c>
      <c r="E165" s="250">
        <v>2</v>
      </c>
      <c r="F165" s="251"/>
      <c r="G165" s="252">
        <f>ROUND(E165*F165,2)</f>
        <v>0</v>
      </c>
      <c r="H165" s="231"/>
      <c r="I165" s="230">
        <f>ROUND(E165*H165,2)</f>
        <v>0</v>
      </c>
      <c r="J165" s="231"/>
      <c r="K165" s="230">
        <f>ROUND(E165*J165,2)</f>
        <v>0</v>
      </c>
      <c r="L165" s="230">
        <v>21</v>
      </c>
      <c r="M165" s="230">
        <f>G165*(1+L165/100)</f>
        <v>0</v>
      </c>
      <c r="N165" s="229">
        <v>0</v>
      </c>
      <c r="O165" s="229">
        <f>ROUND(E165*N165,2)</f>
        <v>0</v>
      </c>
      <c r="P165" s="229">
        <v>0</v>
      </c>
      <c r="Q165" s="229">
        <f>ROUND(E165*P165,2)</f>
        <v>0</v>
      </c>
      <c r="R165" s="230"/>
      <c r="S165" s="230" t="s">
        <v>279</v>
      </c>
      <c r="T165" s="230" t="s">
        <v>280</v>
      </c>
      <c r="U165" s="230">
        <v>0</v>
      </c>
      <c r="V165" s="230">
        <f>ROUND(E165*U165,2)</f>
        <v>0</v>
      </c>
      <c r="W165" s="230"/>
      <c r="X165" s="230" t="s">
        <v>387</v>
      </c>
      <c r="Y165" s="210"/>
      <c r="Z165" s="210"/>
      <c r="AA165" s="210"/>
      <c r="AB165" s="210"/>
      <c r="AC165" s="210"/>
      <c r="AD165" s="210"/>
      <c r="AE165" s="210"/>
      <c r="AF165" s="210"/>
      <c r="AG165" s="210" t="s">
        <v>388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47">
        <v>111</v>
      </c>
      <c r="B166" s="248" t="s">
        <v>2215</v>
      </c>
      <c r="C166" s="255" t="s">
        <v>2216</v>
      </c>
      <c r="D166" s="249" t="s">
        <v>386</v>
      </c>
      <c r="E166" s="250">
        <v>1</v>
      </c>
      <c r="F166" s="251"/>
      <c r="G166" s="252">
        <f>ROUND(E166*F166,2)</f>
        <v>0</v>
      </c>
      <c r="H166" s="231"/>
      <c r="I166" s="230">
        <f>ROUND(E166*H166,2)</f>
        <v>0</v>
      </c>
      <c r="J166" s="231"/>
      <c r="K166" s="230">
        <f>ROUND(E166*J166,2)</f>
        <v>0</v>
      </c>
      <c r="L166" s="230">
        <v>21</v>
      </c>
      <c r="M166" s="230">
        <f>G166*(1+L166/100)</f>
        <v>0</v>
      </c>
      <c r="N166" s="229">
        <v>0</v>
      </c>
      <c r="O166" s="229">
        <f>ROUND(E166*N166,2)</f>
        <v>0</v>
      </c>
      <c r="P166" s="229">
        <v>0</v>
      </c>
      <c r="Q166" s="229">
        <f>ROUND(E166*P166,2)</f>
        <v>0</v>
      </c>
      <c r="R166" s="230"/>
      <c r="S166" s="230" t="s">
        <v>279</v>
      </c>
      <c r="T166" s="230" t="s">
        <v>280</v>
      </c>
      <c r="U166" s="230">
        <v>0</v>
      </c>
      <c r="V166" s="230">
        <f>ROUND(E166*U166,2)</f>
        <v>0</v>
      </c>
      <c r="W166" s="230"/>
      <c r="X166" s="230" t="s">
        <v>387</v>
      </c>
      <c r="Y166" s="210"/>
      <c r="Z166" s="210"/>
      <c r="AA166" s="210"/>
      <c r="AB166" s="210"/>
      <c r="AC166" s="210"/>
      <c r="AD166" s="210"/>
      <c r="AE166" s="210"/>
      <c r="AF166" s="210"/>
      <c r="AG166" s="210" t="s">
        <v>388</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2.5" outlineLevel="1" x14ac:dyDescent="0.2">
      <c r="A167" s="247">
        <v>112</v>
      </c>
      <c r="B167" s="248" t="s">
        <v>2217</v>
      </c>
      <c r="C167" s="255" t="s">
        <v>881</v>
      </c>
      <c r="D167" s="249" t="s">
        <v>386</v>
      </c>
      <c r="E167" s="250">
        <v>1</v>
      </c>
      <c r="F167" s="251"/>
      <c r="G167" s="252">
        <f>ROUND(E167*F167,2)</f>
        <v>0</v>
      </c>
      <c r="H167" s="231"/>
      <c r="I167" s="230">
        <f>ROUND(E167*H167,2)</f>
        <v>0</v>
      </c>
      <c r="J167" s="231"/>
      <c r="K167" s="230">
        <f>ROUND(E167*J167,2)</f>
        <v>0</v>
      </c>
      <c r="L167" s="230">
        <v>21</v>
      </c>
      <c r="M167" s="230">
        <f>G167*(1+L167/100)</f>
        <v>0</v>
      </c>
      <c r="N167" s="229">
        <v>0</v>
      </c>
      <c r="O167" s="229">
        <f>ROUND(E167*N167,2)</f>
        <v>0</v>
      </c>
      <c r="P167" s="229">
        <v>0</v>
      </c>
      <c r="Q167" s="229">
        <f>ROUND(E167*P167,2)</f>
        <v>0</v>
      </c>
      <c r="R167" s="230"/>
      <c r="S167" s="230" t="s">
        <v>279</v>
      </c>
      <c r="T167" s="230" t="s">
        <v>280</v>
      </c>
      <c r="U167" s="230">
        <v>0</v>
      </c>
      <c r="V167" s="230">
        <f>ROUND(E167*U167,2)</f>
        <v>0</v>
      </c>
      <c r="W167" s="230"/>
      <c r="X167" s="230" t="s">
        <v>387</v>
      </c>
      <c r="Y167" s="210"/>
      <c r="Z167" s="210"/>
      <c r="AA167" s="210"/>
      <c r="AB167" s="210"/>
      <c r="AC167" s="210"/>
      <c r="AD167" s="210"/>
      <c r="AE167" s="210"/>
      <c r="AF167" s="210"/>
      <c r="AG167" s="210" t="s">
        <v>388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47">
        <v>113</v>
      </c>
      <c r="B168" s="248" t="s">
        <v>2218</v>
      </c>
      <c r="C168" s="255" t="s">
        <v>883</v>
      </c>
      <c r="D168" s="249" t="s">
        <v>386</v>
      </c>
      <c r="E168" s="250">
        <v>1</v>
      </c>
      <c r="F168" s="251"/>
      <c r="G168" s="252">
        <f>ROUND(E168*F168,2)</f>
        <v>0</v>
      </c>
      <c r="H168" s="231"/>
      <c r="I168" s="230">
        <f>ROUND(E168*H168,2)</f>
        <v>0</v>
      </c>
      <c r="J168" s="231"/>
      <c r="K168" s="230">
        <f>ROUND(E168*J168,2)</f>
        <v>0</v>
      </c>
      <c r="L168" s="230">
        <v>21</v>
      </c>
      <c r="M168" s="230">
        <f>G168*(1+L168/100)</f>
        <v>0</v>
      </c>
      <c r="N168" s="229">
        <v>0</v>
      </c>
      <c r="O168" s="229">
        <f>ROUND(E168*N168,2)</f>
        <v>0</v>
      </c>
      <c r="P168" s="229">
        <v>0</v>
      </c>
      <c r="Q168" s="229">
        <f>ROUND(E168*P168,2)</f>
        <v>0</v>
      </c>
      <c r="R168" s="230"/>
      <c r="S168" s="230" t="s">
        <v>279</v>
      </c>
      <c r="T168" s="230" t="s">
        <v>280</v>
      </c>
      <c r="U168" s="230">
        <v>0</v>
      </c>
      <c r="V168" s="230">
        <f>ROUND(E168*U168,2)</f>
        <v>0</v>
      </c>
      <c r="W168" s="230"/>
      <c r="X168" s="230" t="s">
        <v>387</v>
      </c>
      <c r="Y168" s="210"/>
      <c r="Z168" s="210"/>
      <c r="AA168" s="210"/>
      <c r="AB168" s="210"/>
      <c r="AC168" s="210"/>
      <c r="AD168" s="210"/>
      <c r="AE168" s="210"/>
      <c r="AF168" s="210"/>
      <c r="AG168" s="210" t="s">
        <v>388</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47">
        <v>114</v>
      </c>
      <c r="B169" s="248" t="s">
        <v>2219</v>
      </c>
      <c r="C169" s="255" t="s">
        <v>885</v>
      </c>
      <c r="D169" s="249" t="s">
        <v>386</v>
      </c>
      <c r="E169" s="250">
        <v>1</v>
      </c>
      <c r="F169" s="251"/>
      <c r="G169" s="252">
        <f>ROUND(E169*F169,2)</f>
        <v>0</v>
      </c>
      <c r="H169" s="231"/>
      <c r="I169" s="230">
        <f>ROUND(E169*H169,2)</f>
        <v>0</v>
      </c>
      <c r="J169" s="231"/>
      <c r="K169" s="230">
        <f>ROUND(E169*J169,2)</f>
        <v>0</v>
      </c>
      <c r="L169" s="230">
        <v>21</v>
      </c>
      <c r="M169" s="230">
        <f>G169*(1+L169/100)</f>
        <v>0</v>
      </c>
      <c r="N169" s="229">
        <v>0</v>
      </c>
      <c r="O169" s="229">
        <f>ROUND(E169*N169,2)</f>
        <v>0</v>
      </c>
      <c r="P169" s="229">
        <v>0</v>
      </c>
      <c r="Q169" s="229">
        <f>ROUND(E169*P169,2)</f>
        <v>0</v>
      </c>
      <c r="R169" s="230"/>
      <c r="S169" s="230" t="s">
        <v>279</v>
      </c>
      <c r="T169" s="230" t="s">
        <v>280</v>
      </c>
      <c r="U169" s="230">
        <v>0</v>
      </c>
      <c r="V169" s="230">
        <f>ROUND(E169*U169,2)</f>
        <v>0</v>
      </c>
      <c r="W169" s="230"/>
      <c r="X169" s="230" t="s">
        <v>387</v>
      </c>
      <c r="Y169" s="210"/>
      <c r="Z169" s="210"/>
      <c r="AA169" s="210"/>
      <c r="AB169" s="210"/>
      <c r="AC169" s="210"/>
      <c r="AD169" s="210"/>
      <c r="AE169" s="210"/>
      <c r="AF169" s="210"/>
      <c r="AG169" s="210" t="s">
        <v>388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7">
        <v>115</v>
      </c>
      <c r="B170" s="248" t="s">
        <v>2220</v>
      </c>
      <c r="C170" s="255" t="s">
        <v>887</v>
      </c>
      <c r="D170" s="249" t="s">
        <v>386</v>
      </c>
      <c r="E170" s="250">
        <v>1</v>
      </c>
      <c r="F170" s="251"/>
      <c r="G170" s="252">
        <f>ROUND(E170*F170,2)</f>
        <v>0</v>
      </c>
      <c r="H170" s="231"/>
      <c r="I170" s="230">
        <f>ROUND(E170*H170,2)</f>
        <v>0</v>
      </c>
      <c r="J170" s="231"/>
      <c r="K170" s="230">
        <f>ROUND(E170*J170,2)</f>
        <v>0</v>
      </c>
      <c r="L170" s="230">
        <v>21</v>
      </c>
      <c r="M170" s="230">
        <f>G170*(1+L170/100)</f>
        <v>0</v>
      </c>
      <c r="N170" s="229">
        <v>0</v>
      </c>
      <c r="O170" s="229">
        <f>ROUND(E170*N170,2)</f>
        <v>0</v>
      </c>
      <c r="P170" s="229">
        <v>0</v>
      </c>
      <c r="Q170" s="229">
        <f>ROUND(E170*P170,2)</f>
        <v>0</v>
      </c>
      <c r="R170" s="230"/>
      <c r="S170" s="230" t="s">
        <v>279</v>
      </c>
      <c r="T170" s="230" t="s">
        <v>280</v>
      </c>
      <c r="U170" s="230">
        <v>0</v>
      </c>
      <c r="V170" s="230">
        <f>ROUND(E170*U170,2)</f>
        <v>0</v>
      </c>
      <c r="W170" s="230"/>
      <c r="X170" s="230" t="s">
        <v>387</v>
      </c>
      <c r="Y170" s="210"/>
      <c r="Z170" s="210"/>
      <c r="AA170" s="210"/>
      <c r="AB170" s="210"/>
      <c r="AC170" s="210"/>
      <c r="AD170" s="210"/>
      <c r="AE170" s="210"/>
      <c r="AF170" s="210"/>
      <c r="AG170" s="210" t="s">
        <v>388</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47">
        <v>116</v>
      </c>
      <c r="B171" s="248" t="s">
        <v>2221</v>
      </c>
      <c r="C171" s="255" t="s">
        <v>2222</v>
      </c>
      <c r="D171" s="249" t="s">
        <v>386</v>
      </c>
      <c r="E171" s="250">
        <v>1</v>
      </c>
      <c r="F171" s="251"/>
      <c r="G171" s="252">
        <f>ROUND(E171*F171,2)</f>
        <v>0</v>
      </c>
      <c r="H171" s="231"/>
      <c r="I171" s="230">
        <f>ROUND(E171*H171,2)</f>
        <v>0</v>
      </c>
      <c r="J171" s="231"/>
      <c r="K171" s="230">
        <f>ROUND(E171*J171,2)</f>
        <v>0</v>
      </c>
      <c r="L171" s="230">
        <v>21</v>
      </c>
      <c r="M171" s="230">
        <f>G171*(1+L171/100)</f>
        <v>0</v>
      </c>
      <c r="N171" s="229">
        <v>0</v>
      </c>
      <c r="O171" s="229">
        <f>ROUND(E171*N171,2)</f>
        <v>0</v>
      </c>
      <c r="P171" s="229">
        <v>0</v>
      </c>
      <c r="Q171" s="229">
        <f>ROUND(E171*P171,2)</f>
        <v>0</v>
      </c>
      <c r="R171" s="230"/>
      <c r="S171" s="230" t="s">
        <v>279</v>
      </c>
      <c r="T171" s="230" t="s">
        <v>280</v>
      </c>
      <c r="U171" s="230">
        <v>0</v>
      </c>
      <c r="V171" s="230">
        <f>ROUND(E171*U171,2)</f>
        <v>0</v>
      </c>
      <c r="W171" s="230"/>
      <c r="X171" s="230" t="s">
        <v>387</v>
      </c>
      <c r="Y171" s="210"/>
      <c r="Z171" s="210"/>
      <c r="AA171" s="210"/>
      <c r="AB171" s="210"/>
      <c r="AC171" s="210"/>
      <c r="AD171" s="210"/>
      <c r="AE171" s="210"/>
      <c r="AF171" s="210"/>
      <c r="AG171" s="210" t="s">
        <v>388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47">
        <v>117</v>
      </c>
      <c r="B172" s="248" t="s">
        <v>2223</v>
      </c>
      <c r="C172" s="255" t="s">
        <v>893</v>
      </c>
      <c r="D172" s="249" t="s">
        <v>386</v>
      </c>
      <c r="E172" s="250">
        <v>1</v>
      </c>
      <c r="F172" s="251"/>
      <c r="G172" s="252">
        <f>ROUND(E172*F172,2)</f>
        <v>0</v>
      </c>
      <c r="H172" s="231"/>
      <c r="I172" s="230">
        <f>ROUND(E172*H172,2)</f>
        <v>0</v>
      </c>
      <c r="J172" s="231"/>
      <c r="K172" s="230">
        <f>ROUND(E172*J172,2)</f>
        <v>0</v>
      </c>
      <c r="L172" s="230">
        <v>21</v>
      </c>
      <c r="M172" s="230">
        <f>G172*(1+L172/100)</f>
        <v>0</v>
      </c>
      <c r="N172" s="229">
        <v>0</v>
      </c>
      <c r="O172" s="229">
        <f>ROUND(E172*N172,2)</f>
        <v>0</v>
      </c>
      <c r="P172" s="229">
        <v>0</v>
      </c>
      <c r="Q172" s="229">
        <f>ROUND(E172*P172,2)</f>
        <v>0</v>
      </c>
      <c r="R172" s="230"/>
      <c r="S172" s="230" t="s">
        <v>279</v>
      </c>
      <c r="T172" s="230" t="s">
        <v>280</v>
      </c>
      <c r="U172" s="230">
        <v>0</v>
      </c>
      <c r="V172" s="230">
        <f>ROUND(E172*U172,2)</f>
        <v>0</v>
      </c>
      <c r="W172" s="230"/>
      <c r="X172" s="230" t="s">
        <v>281</v>
      </c>
      <c r="Y172" s="210"/>
      <c r="Z172" s="210"/>
      <c r="AA172" s="210"/>
      <c r="AB172" s="210"/>
      <c r="AC172" s="210"/>
      <c r="AD172" s="210"/>
      <c r="AE172" s="210"/>
      <c r="AF172" s="210"/>
      <c r="AG172" s="210" t="s">
        <v>894</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47">
        <v>118</v>
      </c>
      <c r="B173" s="248" t="s">
        <v>2224</v>
      </c>
      <c r="C173" s="255" t="s">
        <v>2225</v>
      </c>
      <c r="D173" s="249" t="s">
        <v>386</v>
      </c>
      <c r="E173" s="250">
        <v>1</v>
      </c>
      <c r="F173" s="251"/>
      <c r="G173" s="252">
        <f>ROUND(E173*F173,2)</f>
        <v>0</v>
      </c>
      <c r="H173" s="231"/>
      <c r="I173" s="230">
        <f>ROUND(E173*H173,2)</f>
        <v>0</v>
      </c>
      <c r="J173" s="231"/>
      <c r="K173" s="230">
        <f>ROUND(E173*J173,2)</f>
        <v>0</v>
      </c>
      <c r="L173" s="230">
        <v>21</v>
      </c>
      <c r="M173" s="230">
        <f>G173*(1+L173/100)</f>
        <v>0</v>
      </c>
      <c r="N173" s="229">
        <v>0</v>
      </c>
      <c r="O173" s="229">
        <f>ROUND(E173*N173,2)</f>
        <v>0</v>
      </c>
      <c r="P173" s="229">
        <v>0</v>
      </c>
      <c r="Q173" s="229">
        <f>ROUND(E173*P173,2)</f>
        <v>0</v>
      </c>
      <c r="R173" s="230"/>
      <c r="S173" s="230" t="s">
        <v>279</v>
      </c>
      <c r="T173" s="230" t="s">
        <v>280</v>
      </c>
      <c r="U173" s="230">
        <v>0</v>
      </c>
      <c r="V173" s="230">
        <f>ROUND(E173*U173,2)</f>
        <v>0</v>
      </c>
      <c r="W173" s="230"/>
      <c r="X173" s="230" t="s">
        <v>387</v>
      </c>
      <c r="Y173" s="210"/>
      <c r="Z173" s="210"/>
      <c r="AA173" s="210"/>
      <c r="AB173" s="210"/>
      <c r="AC173" s="210"/>
      <c r="AD173" s="210"/>
      <c r="AE173" s="210"/>
      <c r="AF173" s="210"/>
      <c r="AG173" s="210" t="s">
        <v>388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45" outlineLevel="1" x14ac:dyDescent="0.2">
      <c r="A174" s="247">
        <v>119</v>
      </c>
      <c r="B174" s="248" t="s">
        <v>2226</v>
      </c>
      <c r="C174" s="255" t="s">
        <v>2227</v>
      </c>
      <c r="D174" s="249" t="s">
        <v>386</v>
      </c>
      <c r="E174" s="250">
        <v>1</v>
      </c>
      <c r="F174" s="251"/>
      <c r="G174" s="252">
        <f>ROUND(E174*F174,2)</f>
        <v>0</v>
      </c>
      <c r="H174" s="231"/>
      <c r="I174" s="230">
        <f>ROUND(E174*H174,2)</f>
        <v>0</v>
      </c>
      <c r="J174" s="231"/>
      <c r="K174" s="230">
        <f>ROUND(E174*J174,2)</f>
        <v>0</v>
      </c>
      <c r="L174" s="230">
        <v>21</v>
      </c>
      <c r="M174" s="230">
        <f>G174*(1+L174/100)</f>
        <v>0</v>
      </c>
      <c r="N174" s="229">
        <v>0</v>
      </c>
      <c r="O174" s="229">
        <f>ROUND(E174*N174,2)</f>
        <v>0</v>
      </c>
      <c r="P174" s="229">
        <v>0</v>
      </c>
      <c r="Q174" s="229">
        <f>ROUND(E174*P174,2)</f>
        <v>0</v>
      </c>
      <c r="R174" s="230"/>
      <c r="S174" s="230" t="s">
        <v>279</v>
      </c>
      <c r="T174" s="230" t="s">
        <v>820</v>
      </c>
      <c r="U174" s="230">
        <v>0</v>
      </c>
      <c r="V174" s="230">
        <f>ROUND(E174*U174,2)</f>
        <v>0</v>
      </c>
      <c r="W174" s="230"/>
      <c r="X174" s="230" t="s">
        <v>281</v>
      </c>
      <c r="Y174" s="210"/>
      <c r="Z174" s="210"/>
      <c r="AA174" s="210"/>
      <c r="AB174" s="210"/>
      <c r="AC174" s="210"/>
      <c r="AD174" s="210"/>
      <c r="AE174" s="210"/>
      <c r="AF174" s="210"/>
      <c r="AG174" s="210" t="s">
        <v>637</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x14ac:dyDescent="0.2">
      <c r="A175" s="234" t="s">
        <v>274</v>
      </c>
      <c r="B175" s="235" t="s">
        <v>248</v>
      </c>
      <c r="C175" s="254" t="s">
        <v>30</v>
      </c>
      <c r="D175" s="236"/>
      <c r="E175" s="237"/>
      <c r="F175" s="238"/>
      <c r="G175" s="239">
        <f>SUMIF(AG176:AG183,"&lt;&gt;NOR",G176:G183)</f>
        <v>0</v>
      </c>
      <c r="H175" s="233"/>
      <c r="I175" s="233">
        <f>SUM(I176:I183)</f>
        <v>0</v>
      </c>
      <c r="J175" s="233"/>
      <c r="K175" s="233">
        <f>SUM(K176:K183)</f>
        <v>0</v>
      </c>
      <c r="L175" s="233"/>
      <c r="M175" s="233">
        <f>SUM(M176:M183)</f>
        <v>0</v>
      </c>
      <c r="N175" s="232"/>
      <c r="O175" s="232">
        <f>SUM(O176:O183)</f>
        <v>0</v>
      </c>
      <c r="P175" s="232"/>
      <c r="Q175" s="232">
        <f>SUM(Q176:Q183)</f>
        <v>0</v>
      </c>
      <c r="R175" s="233"/>
      <c r="S175" s="233"/>
      <c r="T175" s="233"/>
      <c r="U175" s="233"/>
      <c r="V175" s="233">
        <f>SUM(V176:V183)</f>
        <v>0</v>
      </c>
      <c r="W175" s="233"/>
      <c r="X175" s="233"/>
      <c r="AG175" t="s">
        <v>275</v>
      </c>
    </row>
    <row r="176" spans="1:60" outlineLevel="1" x14ac:dyDescent="0.2">
      <c r="A176" s="247">
        <v>120</v>
      </c>
      <c r="B176" s="248" t="s">
        <v>2228</v>
      </c>
      <c r="C176" s="255" t="s">
        <v>906</v>
      </c>
      <c r="D176" s="249" t="s">
        <v>386</v>
      </c>
      <c r="E176" s="250">
        <v>1</v>
      </c>
      <c r="F176" s="251"/>
      <c r="G176" s="252">
        <f>ROUND(E176*F176,2)</f>
        <v>0</v>
      </c>
      <c r="H176" s="231"/>
      <c r="I176" s="230">
        <f>ROUND(E176*H176,2)</f>
        <v>0</v>
      </c>
      <c r="J176" s="231"/>
      <c r="K176" s="230">
        <f>ROUND(E176*J176,2)</f>
        <v>0</v>
      </c>
      <c r="L176" s="230">
        <v>21</v>
      </c>
      <c r="M176" s="230">
        <f>G176*(1+L176/100)</f>
        <v>0</v>
      </c>
      <c r="N176" s="229">
        <v>0</v>
      </c>
      <c r="O176" s="229">
        <f>ROUND(E176*N176,2)</f>
        <v>0</v>
      </c>
      <c r="P176" s="229">
        <v>0</v>
      </c>
      <c r="Q176" s="229">
        <f>ROUND(E176*P176,2)</f>
        <v>0</v>
      </c>
      <c r="R176" s="230"/>
      <c r="S176" s="230" t="s">
        <v>279</v>
      </c>
      <c r="T176" s="230" t="s">
        <v>280</v>
      </c>
      <c r="U176" s="230">
        <v>0</v>
      </c>
      <c r="V176" s="230">
        <f>ROUND(E176*U176,2)</f>
        <v>0</v>
      </c>
      <c r="W176" s="230"/>
      <c r="X176" s="230" t="s">
        <v>281</v>
      </c>
      <c r="Y176" s="210"/>
      <c r="Z176" s="210"/>
      <c r="AA176" s="210"/>
      <c r="AB176" s="210"/>
      <c r="AC176" s="210"/>
      <c r="AD176" s="210"/>
      <c r="AE176" s="210"/>
      <c r="AF176" s="210"/>
      <c r="AG176" s="210" t="s">
        <v>894</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47">
        <v>121</v>
      </c>
      <c r="B177" s="248" t="s">
        <v>2229</v>
      </c>
      <c r="C177" s="255" t="s">
        <v>908</v>
      </c>
      <c r="D177" s="249" t="s">
        <v>386</v>
      </c>
      <c r="E177" s="250">
        <v>1</v>
      </c>
      <c r="F177" s="251"/>
      <c r="G177" s="252">
        <f>ROUND(E177*F177,2)</f>
        <v>0</v>
      </c>
      <c r="H177" s="231"/>
      <c r="I177" s="230">
        <f>ROUND(E177*H177,2)</f>
        <v>0</v>
      </c>
      <c r="J177" s="231"/>
      <c r="K177" s="230">
        <f>ROUND(E177*J177,2)</f>
        <v>0</v>
      </c>
      <c r="L177" s="230">
        <v>21</v>
      </c>
      <c r="M177" s="230">
        <f>G177*(1+L177/100)</f>
        <v>0</v>
      </c>
      <c r="N177" s="229">
        <v>0</v>
      </c>
      <c r="O177" s="229">
        <f>ROUND(E177*N177,2)</f>
        <v>0</v>
      </c>
      <c r="P177" s="229">
        <v>0</v>
      </c>
      <c r="Q177" s="229">
        <f>ROUND(E177*P177,2)</f>
        <v>0</v>
      </c>
      <c r="R177" s="230"/>
      <c r="S177" s="230" t="s">
        <v>279</v>
      </c>
      <c r="T177" s="230" t="s">
        <v>280</v>
      </c>
      <c r="U177" s="230">
        <v>0</v>
      </c>
      <c r="V177" s="230">
        <f>ROUND(E177*U177,2)</f>
        <v>0</v>
      </c>
      <c r="W177" s="230"/>
      <c r="X177" s="230" t="s">
        <v>387</v>
      </c>
      <c r="Y177" s="210"/>
      <c r="Z177" s="210"/>
      <c r="AA177" s="210"/>
      <c r="AB177" s="210"/>
      <c r="AC177" s="210"/>
      <c r="AD177" s="210"/>
      <c r="AE177" s="210"/>
      <c r="AF177" s="210"/>
      <c r="AG177" s="210" t="s">
        <v>388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47">
        <v>122</v>
      </c>
      <c r="B178" s="248" t="s">
        <v>2230</v>
      </c>
      <c r="C178" s="255" t="s">
        <v>910</v>
      </c>
      <c r="D178" s="249" t="s">
        <v>386</v>
      </c>
      <c r="E178" s="250">
        <v>1</v>
      </c>
      <c r="F178" s="251"/>
      <c r="G178" s="252">
        <f>ROUND(E178*F178,2)</f>
        <v>0</v>
      </c>
      <c r="H178" s="231"/>
      <c r="I178" s="230">
        <f>ROUND(E178*H178,2)</f>
        <v>0</v>
      </c>
      <c r="J178" s="231"/>
      <c r="K178" s="230">
        <f>ROUND(E178*J178,2)</f>
        <v>0</v>
      </c>
      <c r="L178" s="230">
        <v>21</v>
      </c>
      <c r="M178" s="230">
        <f>G178*(1+L178/100)</f>
        <v>0</v>
      </c>
      <c r="N178" s="229">
        <v>0</v>
      </c>
      <c r="O178" s="229">
        <f>ROUND(E178*N178,2)</f>
        <v>0</v>
      </c>
      <c r="P178" s="229">
        <v>0</v>
      </c>
      <c r="Q178" s="229">
        <f>ROUND(E178*P178,2)</f>
        <v>0</v>
      </c>
      <c r="R178" s="230"/>
      <c r="S178" s="230" t="s">
        <v>279</v>
      </c>
      <c r="T178" s="230" t="s">
        <v>280</v>
      </c>
      <c r="U178" s="230">
        <v>0</v>
      </c>
      <c r="V178" s="230">
        <f>ROUND(E178*U178,2)</f>
        <v>0</v>
      </c>
      <c r="W178" s="230"/>
      <c r="X178" s="230" t="s">
        <v>387</v>
      </c>
      <c r="Y178" s="210"/>
      <c r="Z178" s="210"/>
      <c r="AA178" s="210"/>
      <c r="AB178" s="210"/>
      <c r="AC178" s="210"/>
      <c r="AD178" s="210"/>
      <c r="AE178" s="210"/>
      <c r="AF178" s="210"/>
      <c r="AG178" s="210" t="s">
        <v>388</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47">
        <v>123</v>
      </c>
      <c r="B179" s="248" t="s">
        <v>2231</v>
      </c>
      <c r="C179" s="255" t="s">
        <v>912</v>
      </c>
      <c r="D179" s="249" t="s">
        <v>386</v>
      </c>
      <c r="E179" s="250">
        <v>3</v>
      </c>
      <c r="F179" s="251"/>
      <c r="G179" s="252">
        <f>ROUND(E179*F179,2)</f>
        <v>0</v>
      </c>
      <c r="H179" s="231"/>
      <c r="I179" s="230">
        <f>ROUND(E179*H179,2)</f>
        <v>0</v>
      </c>
      <c r="J179" s="231"/>
      <c r="K179" s="230">
        <f>ROUND(E179*J179,2)</f>
        <v>0</v>
      </c>
      <c r="L179" s="230">
        <v>21</v>
      </c>
      <c r="M179" s="230">
        <f>G179*(1+L179/100)</f>
        <v>0</v>
      </c>
      <c r="N179" s="229">
        <v>0</v>
      </c>
      <c r="O179" s="229">
        <f>ROUND(E179*N179,2)</f>
        <v>0</v>
      </c>
      <c r="P179" s="229">
        <v>0</v>
      </c>
      <c r="Q179" s="229">
        <f>ROUND(E179*P179,2)</f>
        <v>0</v>
      </c>
      <c r="R179" s="230"/>
      <c r="S179" s="230" t="s">
        <v>279</v>
      </c>
      <c r="T179" s="230" t="s">
        <v>280</v>
      </c>
      <c r="U179" s="230">
        <v>0</v>
      </c>
      <c r="V179" s="230">
        <f>ROUND(E179*U179,2)</f>
        <v>0</v>
      </c>
      <c r="W179" s="230"/>
      <c r="X179" s="230" t="s">
        <v>387</v>
      </c>
      <c r="Y179" s="210"/>
      <c r="Z179" s="210"/>
      <c r="AA179" s="210"/>
      <c r="AB179" s="210"/>
      <c r="AC179" s="210"/>
      <c r="AD179" s="210"/>
      <c r="AE179" s="210"/>
      <c r="AF179" s="210"/>
      <c r="AG179" s="210" t="s">
        <v>388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47">
        <v>124</v>
      </c>
      <c r="B180" s="248" t="s">
        <v>2232</v>
      </c>
      <c r="C180" s="255" t="s">
        <v>914</v>
      </c>
      <c r="D180" s="249" t="s">
        <v>386</v>
      </c>
      <c r="E180" s="250">
        <v>1</v>
      </c>
      <c r="F180" s="251"/>
      <c r="G180" s="252">
        <f>ROUND(E180*F180,2)</f>
        <v>0</v>
      </c>
      <c r="H180" s="231"/>
      <c r="I180" s="230">
        <f>ROUND(E180*H180,2)</f>
        <v>0</v>
      </c>
      <c r="J180" s="231"/>
      <c r="K180" s="230">
        <f>ROUND(E180*J180,2)</f>
        <v>0</v>
      </c>
      <c r="L180" s="230">
        <v>21</v>
      </c>
      <c r="M180" s="230">
        <f>G180*(1+L180/100)</f>
        <v>0</v>
      </c>
      <c r="N180" s="229">
        <v>0</v>
      </c>
      <c r="O180" s="229">
        <f>ROUND(E180*N180,2)</f>
        <v>0</v>
      </c>
      <c r="P180" s="229">
        <v>0</v>
      </c>
      <c r="Q180" s="229">
        <f>ROUND(E180*P180,2)</f>
        <v>0</v>
      </c>
      <c r="R180" s="230"/>
      <c r="S180" s="230" t="s">
        <v>279</v>
      </c>
      <c r="T180" s="230" t="s">
        <v>280</v>
      </c>
      <c r="U180" s="230">
        <v>0</v>
      </c>
      <c r="V180" s="230">
        <f>ROUND(E180*U180,2)</f>
        <v>0</v>
      </c>
      <c r="W180" s="230"/>
      <c r="X180" s="230" t="s">
        <v>387</v>
      </c>
      <c r="Y180" s="210"/>
      <c r="Z180" s="210"/>
      <c r="AA180" s="210"/>
      <c r="AB180" s="210"/>
      <c r="AC180" s="210"/>
      <c r="AD180" s="210"/>
      <c r="AE180" s="210"/>
      <c r="AF180" s="210"/>
      <c r="AG180" s="210" t="s">
        <v>388</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47">
        <v>125</v>
      </c>
      <c r="B181" s="248" t="s">
        <v>2233</v>
      </c>
      <c r="C181" s="255" t="s">
        <v>916</v>
      </c>
      <c r="D181" s="249" t="s">
        <v>386</v>
      </c>
      <c r="E181" s="250">
        <v>1</v>
      </c>
      <c r="F181" s="251"/>
      <c r="G181" s="252">
        <f>ROUND(E181*F181,2)</f>
        <v>0</v>
      </c>
      <c r="H181" s="231"/>
      <c r="I181" s="230">
        <f>ROUND(E181*H181,2)</f>
        <v>0</v>
      </c>
      <c r="J181" s="231"/>
      <c r="K181" s="230">
        <f>ROUND(E181*J181,2)</f>
        <v>0</v>
      </c>
      <c r="L181" s="230">
        <v>21</v>
      </c>
      <c r="M181" s="230">
        <f>G181*(1+L181/100)</f>
        <v>0</v>
      </c>
      <c r="N181" s="229">
        <v>0</v>
      </c>
      <c r="O181" s="229">
        <f>ROUND(E181*N181,2)</f>
        <v>0</v>
      </c>
      <c r="P181" s="229">
        <v>0</v>
      </c>
      <c r="Q181" s="229">
        <f>ROUND(E181*P181,2)</f>
        <v>0</v>
      </c>
      <c r="R181" s="230"/>
      <c r="S181" s="230" t="s">
        <v>279</v>
      </c>
      <c r="T181" s="230" t="s">
        <v>280</v>
      </c>
      <c r="U181" s="230">
        <v>0</v>
      </c>
      <c r="V181" s="230">
        <f>ROUND(E181*U181,2)</f>
        <v>0</v>
      </c>
      <c r="W181" s="230"/>
      <c r="X181" s="230" t="s">
        <v>387</v>
      </c>
      <c r="Y181" s="210"/>
      <c r="Z181" s="210"/>
      <c r="AA181" s="210"/>
      <c r="AB181" s="210"/>
      <c r="AC181" s="210"/>
      <c r="AD181" s="210"/>
      <c r="AE181" s="210"/>
      <c r="AF181" s="210"/>
      <c r="AG181" s="210" t="s">
        <v>388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22.5" outlineLevel="1" x14ac:dyDescent="0.2">
      <c r="A182" s="247">
        <v>126</v>
      </c>
      <c r="B182" s="248" t="s">
        <v>2234</v>
      </c>
      <c r="C182" s="255" t="s">
        <v>2235</v>
      </c>
      <c r="D182" s="249" t="s">
        <v>386</v>
      </c>
      <c r="E182" s="250">
        <v>1</v>
      </c>
      <c r="F182" s="251"/>
      <c r="G182" s="252">
        <f>ROUND(E182*F182,2)</f>
        <v>0</v>
      </c>
      <c r="H182" s="231"/>
      <c r="I182" s="230">
        <f>ROUND(E182*H182,2)</f>
        <v>0</v>
      </c>
      <c r="J182" s="231"/>
      <c r="K182" s="230">
        <f>ROUND(E182*J182,2)</f>
        <v>0</v>
      </c>
      <c r="L182" s="230">
        <v>21</v>
      </c>
      <c r="M182" s="230">
        <f>G182*(1+L182/100)</f>
        <v>0</v>
      </c>
      <c r="N182" s="229">
        <v>0</v>
      </c>
      <c r="O182" s="229">
        <f>ROUND(E182*N182,2)</f>
        <v>0</v>
      </c>
      <c r="P182" s="229">
        <v>0</v>
      </c>
      <c r="Q182" s="229">
        <f>ROUND(E182*P182,2)</f>
        <v>0</v>
      </c>
      <c r="R182" s="230"/>
      <c r="S182" s="230" t="s">
        <v>279</v>
      </c>
      <c r="T182" s="230" t="s">
        <v>280</v>
      </c>
      <c r="U182" s="230">
        <v>0</v>
      </c>
      <c r="V182" s="230">
        <f>ROUND(E182*U182,2)</f>
        <v>0</v>
      </c>
      <c r="W182" s="230"/>
      <c r="X182" s="230" t="s">
        <v>387</v>
      </c>
      <c r="Y182" s="210"/>
      <c r="Z182" s="210"/>
      <c r="AA182" s="210"/>
      <c r="AB182" s="210"/>
      <c r="AC182" s="210"/>
      <c r="AD182" s="210"/>
      <c r="AE182" s="210"/>
      <c r="AF182" s="210"/>
      <c r="AG182" s="210" t="s">
        <v>388</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41">
        <v>127</v>
      </c>
      <c r="B183" s="242" t="s">
        <v>2236</v>
      </c>
      <c r="C183" s="256" t="s">
        <v>2237</v>
      </c>
      <c r="D183" s="243" t="s">
        <v>386</v>
      </c>
      <c r="E183" s="244">
        <v>3</v>
      </c>
      <c r="F183" s="245"/>
      <c r="G183" s="246">
        <f>ROUND(E183*F183,2)</f>
        <v>0</v>
      </c>
      <c r="H183" s="231"/>
      <c r="I183" s="230">
        <f>ROUND(E183*H183,2)</f>
        <v>0</v>
      </c>
      <c r="J183" s="231"/>
      <c r="K183" s="230">
        <f>ROUND(E183*J183,2)</f>
        <v>0</v>
      </c>
      <c r="L183" s="230">
        <v>21</v>
      </c>
      <c r="M183" s="230">
        <f>G183*(1+L183/100)</f>
        <v>0</v>
      </c>
      <c r="N183" s="229">
        <v>0</v>
      </c>
      <c r="O183" s="229">
        <f>ROUND(E183*N183,2)</f>
        <v>0</v>
      </c>
      <c r="P183" s="229">
        <v>0</v>
      </c>
      <c r="Q183" s="229">
        <f>ROUND(E183*P183,2)</f>
        <v>0</v>
      </c>
      <c r="R183" s="230"/>
      <c r="S183" s="230" t="s">
        <v>279</v>
      </c>
      <c r="T183" s="230" t="s">
        <v>280</v>
      </c>
      <c r="U183" s="230">
        <v>0</v>
      </c>
      <c r="V183" s="230">
        <f>ROUND(E183*U183,2)</f>
        <v>0</v>
      </c>
      <c r="W183" s="230"/>
      <c r="X183" s="230" t="s">
        <v>387</v>
      </c>
      <c r="Y183" s="210"/>
      <c r="Z183" s="210"/>
      <c r="AA183" s="210"/>
      <c r="AB183" s="210"/>
      <c r="AC183" s="210"/>
      <c r="AD183" s="210"/>
      <c r="AE183" s="210"/>
      <c r="AF183" s="210"/>
      <c r="AG183" s="210" t="s">
        <v>388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x14ac:dyDescent="0.2">
      <c r="A184" s="3"/>
      <c r="B184" s="4"/>
      <c r="C184" s="258"/>
      <c r="D184" s="6"/>
      <c r="E184" s="3"/>
      <c r="F184" s="3"/>
      <c r="G184" s="3"/>
      <c r="H184" s="3"/>
      <c r="I184" s="3"/>
      <c r="J184" s="3"/>
      <c r="K184" s="3"/>
      <c r="L184" s="3"/>
      <c r="M184" s="3"/>
      <c r="N184" s="3"/>
      <c r="O184" s="3"/>
      <c r="P184" s="3"/>
      <c r="Q184" s="3"/>
      <c r="R184" s="3"/>
      <c r="S184" s="3"/>
      <c r="T184" s="3"/>
      <c r="U184" s="3"/>
      <c r="V184" s="3"/>
      <c r="W184" s="3"/>
      <c r="X184" s="3"/>
      <c r="AE184">
        <v>15</v>
      </c>
      <c r="AF184">
        <v>21</v>
      </c>
      <c r="AG184" t="s">
        <v>261</v>
      </c>
    </row>
    <row r="185" spans="1:60" x14ac:dyDescent="0.2">
      <c r="A185" s="213"/>
      <c r="B185" s="214" t="s">
        <v>31</v>
      </c>
      <c r="C185" s="259"/>
      <c r="D185" s="215"/>
      <c r="E185" s="216"/>
      <c r="F185" s="216"/>
      <c r="G185" s="240">
        <f>G8+G35+G54+G70+G109+G156+G160+G175</f>
        <v>0</v>
      </c>
      <c r="H185" s="3"/>
      <c r="I185" s="3"/>
      <c r="J185" s="3"/>
      <c r="K185" s="3"/>
      <c r="L185" s="3"/>
      <c r="M185" s="3"/>
      <c r="N185" s="3"/>
      <c r="O185" s="3"/>
      <c r="P185" s="3"/>
      <c r="Q185" s="3"/>
      <c r="R185" s="3"/>
      <c r="S185" s="3"/>
      <c r="T185" s="3"/>
      <c r="U185" s="3"/>
      <c r="V185" s="3"/>
      <c r="W185" s="3"/>
      <c r="X185" s="3"/>
      <c r="AE185">
        <f>SUMIF(L7:L183,AE184,G7:G183)</f>
        <v>0</v>
      </c>
      <c r="AF185">
        <f>SUMIF(L7:L183,AF184,G7:G183)</f>
        <v>0</v>
      </c>
      <c r="AG185" t="s">
        <v>380</v>
      </c>
    </row>
    <row r="186" spans="1:60" x14ac:dyDescent="0.2">
      <c r="A186" s="3"/>
      <c r="B186" s="4"/>
      <c r="C186" s="258"/>
      <c r="D186" s="6"/>
      <c r="E186" s="3"/>
      <c r="F186" s="3"/>
      <c r="G186" s="3"/>
      <c r="H186" s="3"/>
      <c r="I186" s="3"/>
      <c r="J186" s="3"/>
      <c r="K186" s="3"/>
      <c r="L186" s="3"/>
      <c r="M186" s="3"/>
      <c r="N186" s="3"/>
      <c r="O186" s="3"/>
      <c r="P186" s="3"/>
      <c r="Q186" s="3"/>
      <c r="R186" s="3"/>
      <c r="S186" s="3"/>
      <c r="T186" s="3"/>
      <c r="U186" s="3"/>
      <c r="V186" s="3"/>
      <c r="W186" s="3"/>
      <c r="X186" s="3"/>
    </row>
    <row r="187" spans="1:60" x14ac:dyDescent="0.2">
      <c r="A187" s="3"/>
      <c r="B187" s="4"/>
      <c r="C187" s="258"/>
      <c r="D187" s="6"/>
      <c r="E187" s="3"/>
      <c r="F187" s="3"/>
      <c r="G187" s="3"/>
      <c r="H187" s="3"/>
      <c r="I187" s="3"/>
      <c r="J187" s="3"/>
      <c r="K187" s="3"/>
      <c r="L187" s="3"/>
      <c r="M187" s="3"/>
      <c r="N187" s="3"/>
      <c r="O187" s="3"/>
      <c r="P187" s="3"/>
      <c r="Q187" s="3"/>
      <c r="R187" s="3"/>
      <c r="S187" s="3"/>
      <c r="T187" s="3"/>
      <c r="U187" s="3"/>
      <c r="V187" s="3"/>
      <c r="W187" s="3"/>
      <c r="X187" s="3"/>
    </row>
    <row r="188" spans="1:60" x14ac:dyDescent="0.2">
      <c r="A188" s="217" t="s">
        <v>381</v>
      </c>
      <c r="B188" s="217"/>
      <c r="C188" s="260"/>
      <c r="D188" s="6"/>
      <c r="E188" s="3"/>
      <c r="F188" s="3"/>
      <c r="G188" s="3"/>
      <c r="H188" s="3"/>
      <c r="I188" s="3"/>
      <c r="J188" s="3"/>
      <c r="K188" s="3"/>
      <c r="L188" s="3"/>
      <c r="M188" s="3"/>
      <c r="N188" s="3"/>
      <c r="O188" s="3"/>
      <c r="P188" s="3"/>
      <c r="Q188" s="3"/>
      <c r="R188" s="3"/>
      <c r="S188" s="3"/>
      <c r="T188" s="3"/>
      <c r="U188" s="3"/>
      <c r="V188" s="3"/>
      <c r="W188" s="3"/>
      <c r="X188" s="3"/>
    </row>
    <row r="189" spans="1:60" x14ac:dyDescent="0.2">
      <c r="A189" s="218"/>
      <c r="B189" s="219"/>
      <c r="C189" s="261"/>
      <c r="D189" s="219"/>
      <c r="E189" s="219"/>
      <c r="F189" s="219"/>
      <c r="G189" s="220"/>
      <c r="H189" s="3"/>
      <c r="I189" s="3"/>
      <c r="J189" s="3"/>
      <c r="K189" s="3"/>
      <c r="L189" s="3"/>
      <c r="M189" s="3"/>
      <c r="N189" s="3"/>
      <c r="O189" s="3"/>
      <c r="P189" s="3"/>
      <c r="Q189" s="3"/>
      <c r="R189" s="3"/>
      <c r="S189" s="3"/>
      <c r="T189" s="3"/>
      <c r="U189" s="3"/>
      <c r="V189" s="3"/>
      <c r="W189" s="3"/>
      <c r="X189" s="3"/>
      <c r="AG189" t="s">
        <v>382</v>
      </c>
    </row>
    <row r="190" spans="1:60" x14ac:dyDescent="0.2">
      <c r="A190" s="221"/>
      <c r="B190" s="222"/>
      <c r="C190" s="262"/>
      <c r="D190" s="222"/>
      <c r="E190" s="222"/>
      <c r="F190" s="222"/>
      <c r="G190" s="223"/>
      <c r="H190" s="3"/>
      <c r="I190" s="3"/>
      <c r="J190" s="3"/>
      <c r="K190" s="3"/>
      <c r="L190" s="3"/>
      <c r="M190" s="3"/>
      <c r="N190" s="3"/>
      <c r="O190" s="3"/>
      <c r="P190" s="3"/>
      <c r="Q190" s="3"/>
      <c r="R190" s="3"/>
      <c r="S190" s="3"/>
      <c r="T190" s="3"/>
      <c r="U190" s="3"/>
      <c r="V190" s="3"/>
      <c r="W190" s="3"/>
      <c r="X190" s="3"/>
    </row>
    <row r="191" spans="1:60" x14ac:dyDescent="0.2">
      <c r="A191" s="221"/>
      <c r="B191" s="222"/>
      <c r="C191" s="262"/>
      <c r="D191" s="222"/>
      <c r="E191" s="222"/>
      <c r="F191" s="222"/>
      <c r="G191" s="223"/>
      <c r="H191" s="3"/>
      <c r="I191" s="3"/>
      <c r="J191" s="3"/>
      <c r="K191" s="3"/>
      <c r="L191" s="3"/>
      <c r="M191" s="3"/>
      <c r="N191" s="3"/>
      <c r="O191" s="3"/>
      <c r="P191" s="3"/>
      <c r="Q191" s="3"/>
      <c r="R191" s="3"/>
      <c r="S191" s="3"/>
      <c r="T191" s="3"/>
      <c r="U191" s="3"/>
      <c r="V191" s="3"/>
      <c r="W191" s="3"/>
      <c r="X191" s="3"/>
    </row>
    <row r="192" spans="1:60" x14ac:dyDescent="0.2">
      <c r="A192" s="221"/>
      <c r="B192" s="222"/>
      <c r="C192" s="262"/>
      <c r="D192" s="222"/>
      <c r="E192" s="222"/>
      <c r="F192" s="222"/>
      <c r="G192" s="223"/>
      <c r="H192" s="3"/>
      <c r="I192" s="3"/>
      <c r="J192" s="3"/>
      <c r="K192" s="3"/>
      <c r="L192" s="3"/>
      <c r="M192" s="3"/>
      <c r="N192" s="3"/>
      <c r="O192" s="3"/>
      <c r="P192" s="3"/>
      <c r="Q192" s="3"/>
      <c r="R192" s="3"/>
      <c r="S192" s="3"/>
      <c r="T192" s="3"/>
      <c r="U192" s="3"/>
      <c r="V192" s="3"/>
      <c r="W192" s="3"/>
      <c r="X192" s="3"/>
    </row>
    <row r="193" spans="1:33" x14ac:dyDescent="0.2">
      <c r="A193" s="224"/>
      <c r="B193" s="225"/>
      <c r="C193" s="263"/>
      <c r="D193" s="225"/>
      <c r="E193" s="225"/>
      <c r="F193" s="225"/>
      <c r="G193" s="226"/>
      <c r="H193" s="3"/>
      <c r="I193" s="3"/>
      <c r="J193" s="3"/>
      <c r="K193" s="3"/>
      <c r="L193" s="3"/>
      <c r="M193" s="3"/>
      <c r="N193" s="3"/>
      <c r="O193" s="3"/>
      <c r="P193" s="3"/>
      <c r="Q193" s="3"/>
      <c r="R193" s="3"/>
      <c r="S193" s="3"/>
      <c r="T193" s="3"/>
      <c r="U193" s="3"/>
      <c r="V193" s="3"/>
      <c r="W193" s="3"/>
      <c r="X193" s="3"/>
    </row>
    <row r="194" spans="1:33" x14ac:dyDescent="0.2">
      <c r="A194" s="3"/>
      <c r="B194" s="4"/>
      <c r="C194" s="258"/>
      <c r="D194" s="6"/>
      <c r="E194" s="3"/>
      <c r="F194" s="3"/>
      <c r="G194" s="3"/>
      <c r="H194" s="3"/>
      <c r="I194" s="3"/>
      <c r="J194" s="3"/>
      <c r="K194" s="3"/>
      <c r="L194" s="3"/>
      <c r="M194" s="3"/>
      <c r="N194" s="3"/>
      <c r="O194" s="3"/>
      <c r="P194" s="3"/>
      <c r="Q194" s="3"/>
      <c r="R194" s="3"/>
      <c r="S194" s="3"/>
      <c r="T194" s="3"/>
      <c r="U194" s="3"/>
      <c r="V194" s="3"/>
      <c r="W194" s="3"/>
      <c r="X194" s="3"/>
    </row>
    <row r="195" spans="1:33" x14ac:dyDescent="0.2">
      <c r="C195" s="264"/>
      <c r="D195" s="10"/>
      <c r="AG195" t="s">
        <v>383</v>
      </c>
    </row>
    <row r="196" spans="1:33" x14ac:dyDescent="0.2">
      <c r="D196" s="10"/>
    </row>
    <row r="197" spans="1:33" x14ac:dyDescent="0.2">
      <c r="D197" s="10"/>
    </row>
    <row r="198" spans="1:33" x14ac:dyDescent="0.2">
      <c r="D198" s="10"/>
    </row>
    <row r="199" spans="1:33" x14ac:dyDescent="0.2">
      <c r="D199" s="10"/>
    </row>
    <row r="200" spans="1:33" x14ac:dyDescent="0.2">
      <c r="D200" s="10"/>
    </row>
    <row r="201" spans="1:33" x14ac:dyDescent="0.2">
      <c r="D201" s="10"/>
    </row>
    <row r="202" spans="1:33" x14ac:dyDescent="0.2">
      <c r="D202" s="10"/>
    </row>
    <row r="203" spans="1:33" x14ac:dyDescent="0.2">
      <c r="D203" s="10"/>
    </row>
    <row r="204" spans="1:33" x14ac:dyDescent="0.2">
      <c r="D204" s="10"/>
    </row>
    <row r="205" spans="1:33" x14ac:dyDescent="0.2">
      <c r="D205" s="10"/>
    </row>
    <row r="206" spans="1:33" x14ac:dyDescent="0.2">
      <c r="D206" s="10"/>
    </row>
    <row r="207" spans="1:33" x14ac:dyDescent="0.2">
      <c r="D207" s="10"/>
    </row>
    <row r="208" spans="1:33"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7">
    <mergeCell ref="C152:G152"/>
    <mergeCell ref="C144:G144"/>
    <mergeCell ref="C146:G146"/>
    <mergeCell ref="C147:G147"/>
    <mergeCell ref="C148:G148"/>
    <mergeCell ref="C150:G150"/>
    <mergeCell ref="C151:G151"/>
    <mergeCell ref="C136:G136"/>
    <mergeCell ref="C138:G138"/>
    <mergeCell ref="C139:G139"/>
    <mergeCell ref="C140:G140"/>
    <mergeCell ref="C142:G142"/>
    <mergeCell ref="C143:G143"/>
    <mergeCell ref="C127:G127"/>
    <mergeCell ref="C130:G130"/>
    <mergeCell ref="C131:G131"/>
    <mergeCell ref="C132:G132"/>
    <mergeCell ref="C134:G134"/>
    <mergeCell ref="C135:G135"/>
    <mergeCell ref="C119:G119"/>
    <mergeCell ref="C121:G121"/>
    <mergeCell ref="C122:G122"/>
    <mergeCell ref="C123:G123"/>
    <mergeCell ref="C125:G125"/>
    <mergeCell ref="C126:G126"/>
    <mergeCell ref="C50:G50"/>
    <mergeCell ref="C113:G113"/>
    <mergeCell ref="C114:G114"/>
    <mergeCell ref="C115:G115"/>
    <mergeCell ref="C117:G117"/>
    <mergeCell ref="C118:G118"/>
    <mergeCell ref="C44:G44"/>
    <mergeCell ref="C45:G45"/>
    <mergeCell ref="C46:G46"/>
    <mergeCell ref="C47:G47"/>
    <mergeCell ref="C48:G48"/>
    <mergeCell ref="C49:G49"/>
    <mergeCell ref="A1:G1"/>
    <mergeCell ref="C2:G2"/>
    <mergeCell ref="C3:G3"/>
    <mergeCell ref="C4:G4"/>
    <mergeCell ref="A188:C188"/>
    <mergeCell ref="A189:G193"/>
    <mergeCell ref="C40:G40"/>
    <mergeCell ref="C41:G41"/>
    <mergeCell ref="C42:G42"/>
    <mergeCell ref="C43:G4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5808-A8C7-4E6C-B633-232450E1548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87</v>
      </c>
      <c r="C3" s="199" t="s">
        <v>88</v>
      </c>
      <c r="D3" s="197"/>
      <c r="E3" s="197"/>
      <c r="F3" s="197"/>
      <c r="G3" s="198"/>
      <c r="AC3" s="175" t="s">
        <v>250</v>
      </c>
      <c r="AG3" t="s">
        <v>251</v>
      </c>
    </row>
    <row r="4" spans="1:60" ht="24.95" customHeight="1" x14ac:dyDescent="0.2">
      <c r="A4" s="200" t="s">
        <v>10</v>
      </c>
      <c r="B4" s="201" t="s">
        <v>50</v>
      </c>
      <c r="C4" s="202" t="s">
        <v>89</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187</v>
      </c>
      <c r="C8" s="254" t="s">
        <v>188</v>
      </c>
      <c r="D8" s="236"/>
      <c r="E8" s="237"/>
      <c r="F8" s="238"/>
      <c r="G8" s="239">
        <f>SUMIF(AG9:AG9,"&lt;&gt;NOR",G9:G9)</f>
        <v>0</v>
      </c>
      <c r="H8" s="233"/>
      <c r="I8" s="233">
        <f>SUM(I9:I9)</f>
        <v>0</v>
      </c>
      <c r="J8" s="233"/>
      <c r="K8" s="233">
        <f>SUM(K9:K9)</f>
        <v>0</v>
      </c>
      <c r="L8" s="233"/>
      <c r="M8" s="233">
        <f>SUM(M9:M9)</f>
        <v>0</v>
      </c>
      <c r="N8" s="232"/>
      <c r="O8" s="232">
        <f>SUM(O9:O9)</f>
        <v>6.61</v>
      </c>
      <c r="P8" s="232"/>
      <c r="Q8" s="232">
        <f>SUM(Q9:Q9)</f>
        <v>0</v>
      </c>
      <c r="R8" s="233"/>
      <c r="S8" s="233"/>
      <c r="T8" s="233"/>
      <c r="U8" s="233"/>
      <c r="V8" s="233">
        <f>SUM(V9:V9)</f>
        <v>28.65</v>
      </c>
      <c r="W8" s="233"/>
      <c r="X8" s="233"/>
      <c r="AG8" t="s">
        <v>275</v>
      </c>
    </row>
    <row r="9" spans="1:60" outlineLevel="1" x14ac:dyDescent="0.2">
      <c r="A9" s="247">
        <v>1</v>
      </c>
      <c r="B9" s="248" t="s">
        <v>2238</v>
      </c>
      <c r="C9" s="255" t="s">
        <v>2239</v>
      </c>
      <c r="D9" s="249" t="s">
        <v>364</v>
      </c>
      <c r="E9" s="250">
        <v>52</v>
      </c>
      <c r="F9" s="251"/>
      <c r="G9" s="252">
        <f>ROUND(E9*F9,2)</f>
        <v>0</v>
      </c>
      <c r="H9" s="231"/>
      <c r="I9" s="230">
        <f>ROUND(E9*H9,2)</f>
        <v>0</v>
      </c>
      <c r="J9" s="231"/>
      <c r="K9" s="230">
        <f>ROUND(E9*J9,2)</f>
        <v>0</v>
      </c>
      <c r="L9" s="230">
        <v>21</v>
      </c>
      <c r="M9" s="230">
        <f>G9*(1+L9/100)</f>
        <v>0</v>
      </c>
      <c r="N9" s="229">
        <v>0.12720000000000001</v>
      </c>
      <c r="O9" s="229">
        <f>ROUND(E9*N9,2)</f>
        <v>6.61</v>
      </c>
      <c r="P9" s="229">
        <v>0</v>
      </c>
      <c r="Q9" s="229">
        <f>ROUND(E9*P9,2)</f>
        <v>0</v>
      </c>
      <c r="R9" s="230"/>
      <c r="S9" s="230" t="s">
        <v>279</v>
      </c>
      <c r="T9" s="230" t="s">
        <v>280</v>
      </c>
      <c r="U9" s="230">
        <v>0.55100000000000005</v>
      </c>
      <c r="V9" s="230">
        <f>ROUND(E9*U9,2)</f>
        <v>28.65</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5.5" x14ac:dyDescent="0.2">
      <c r="A10" s="234" t="s">
        <v>274</v>
      </c>
      <c r="B10" s="235" t="s">
        <v>203</v>
      </c>
      <c r="C10" s="254" t="s">
        <v>204</v>
      </c>
      <c r="D10" s="236"/>
      <c r="E10" s="237"/>
      <c r="F10" s="238"/>
      <c r="G10" s="239">
        <f>SUMIF(AG11:AG11,"&lt;&gt;NOR",G11:G11)</f>
        <v>0</v>
      </c>
      <c r="H10" s="233"/>
      <c r="I10" s="233">
        <f>SUM(I11:I11)</f>
        <v>0</v>
      </c>
      <c r="J10" s="233"/>
      <c r="K10" s="233">
        <f>SUM(K11:K11)</f>
        <v>0</v>
      </c>
      <c r="L10" s="233"/>
      <c r="M10" s="233">
        <f>SUM(M11:M11)</f>
        <v>0</v>
      </c>
      <c r="N10" s="232"/>
      <c r="O10" s="232">
        <f>SUM(O11:O11)</f>
        <v>0.04</v>
      </c>
      <c r="P10" s="232"/>
      <c r="Q10" s="232">
        <f>SUM(Q11:Q11)</f>
        <v>0</v>
      </c>
      <c r="R10" s="233"/>
      <c r="S10" s="233"/>
      <c r="T10" s="233"/>
      <c r="U10" s="233"/>
      <c r="V10" s="233">
        <f>SUM(V11:V11)</f>
        <v>243.77</v>
      </c>
      <c r="W10" s="233"/>
      <c r="X10" s="233"/>
      <c r="AG10" t="s">
        <v>275</v>
      </c>
    </row>
    <row r="11" spans="1:60" outlineLevel="1" x14ac:dyDescent="0.2">
      <c r="A11" s="247">
        <v>2</v>
      </c>
      <c r="B11" s="248" t="s">
        <v>2240</v>
      </c>
      <c r="C11" s="255" t="s">
        <v>2241</v>
      </c>
      <c r="D11" s="249" t="s">
        <v>307</v>
      </c>
      <c r="E11" s="250">
        <v>926.89499999999998</v>
      </c>
      <c r="F11" s="251"/>
      <c r="G11" s="252">
        <f>ROUND(E11*F11,2)</f>
        <v>0</v>
      </c>
      <c r="H11" s="231"/>
      <c r="I11" s="230">
        <f>ROUND(E11*H11,2)</f>
        <v>0</v>
      </c>
      <c r="J11" s="231"/>
      <c r="K11" s="230">
        <f>ROUND(E11*J11,2)</f>
        <v>0</v>
      </c>
      <c r="L11" s="230">
        <v>21</v>
      </c>
      <c r="M11" s="230">
        <f>G11*(1+L11/100)</f>
        <v>0</v>
      </c>
      <c r="N11" s="229">
        <v>4.0000000000000003E-5</v>
      </c>
      <c r="O11" s="229">
        <f>ROUND(E11*N11,2)</f>
        <v>0.04</v>
      </c>
      <c r="P11" s="229">
        <v>0</v>
      </c>
      <c r="Q11" s="229">
        <f>ROUND(E11*P11,2)</f>
        <v>0</v>
      </c>
      <c r="R11" s="230"/>
      <c r="S11" s="230" t="s">
        <v>279</v>
      </c>
      <c r="T11" s="230" t="s">
        <v>280</v>
      </c>
      <c r="U11" s="230">
        <v>0.26300000000000001</v>
      </c>
      <c r="V11" s="230">
        <f>ROUND(E11*U11,2)</f>
        <v>243.77</v>
      </c>
      <c r="W11" s="230"/>
      <c r="X11" s="230" t="s">
        <v>281</v>
      </c>
      <c r="Y11" s="210"/>
      <c r="Z11" s="210"/>
      <c r="AA11" s="210"/>
      <c r="AB11" s="210"/>
      <c r="AC11" s="210"/>
      <c r="AD11" s="210"/>
      <c r="AE11" s="210"/>
      <c r="AF11" s="210"/>
      <c r="AG11" s="210" t="s">
        <v>637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34" t="s">
        <v>274</v>
      </c>
      <c r="B12" s="235" t="s">
        <v>206</v>
      </c>
      <c r="C12" s="254" t="s">
        <v>207</v>
      </c>
      <c r="D12" s="236"/>
      <c r="E12" s="237"/>
      <c r="F12" s="238"/>
      <c r="G12" s="239">
        <f>SUMIF(AG13:AG17,"&lt;&gt;NOR",G13:G17)</f>
        <v>0</v>
      </c>
      <c r="H12" s="233"/>
      <c r="I12" s="233">
        <f>SUM(I13:I17)</f>
        <v>0</v>
      </c>
      <c r="J12" s="233"/>
      <c r="K12" s="233">
        <f>SUM(K13:K17)</f>
        <v>0</v>
      </c>
      <c r="L12" s="233"/>
      <c r="M12" s="233">
        <f>SUM(M13:M17)</f>
        <v>0</v>
      </c>
      <c r="N12" s="232"/>
      <c r="O12" s="232">
        <f>SUM(O13:O17)</f>
        <v>0.01</v>
      </c>
      <c r="P12" s="232"/>
      <c r="Q12" s="232">
        <f>SUM(Q13:Q17)</f>
        <v>24.25</v>
      </c>
      <c r="R12" s="233"/>
      <c r="S12" s="233"/>
      <c r="T12" s="233"/>
      <c r="U12" s="233"/>
      <c r="V12" s="233">
        <f>SUM(V13:V17)</f>
        <v>343.11</v>
      </c>
      <c r="W12" s="233"/>
      <c r="X12" s="233"/>
      <c r="AG12" t="s">
        <v>275</v>
      </c>
    </row>
    <row r="13" spans="1:60" outlineLevel="1" x14ac:dyDescent="0.2">
      <c r="A13" s="247">
        <v>3</v>
      </c>
      <c r="B13" s="248" t="s">
        <v>2242</v>
      </c>
      <c r="C13" s="255" t="s">
        <v>2243</v>
      </c>
      <c r="D13" s="249" t="s">
        <v>345</v>
      </c>
      <c r="E13" s="250">
        <v>0.4</v>
      </c>
      <c r="F13" s="251"/>
      <c r="G13" s="252">
        <f>ROUND(E13*F13,2)</f>
        <v>0</v>
      </c>
      <c r="H13" s="231"/>
      <c r="I13" s="230">
        <f>ROUND(E13*H13,2)</f>
        <v>0</v>
      </c>
      <c r="J13" s="231"/>
      <c r="K13" s="230">
        <f>ROUND(E13*J13,2)</f>
        <v>0</v>
      </c>
      <c r="L13" s="230">
        <v>21</v>
      </c>
      <c r="M13" s="230">
        <f>G13*(1+L13/100)</f>
        <v>0</v>
      </c>
      <c r="N13" s="229">
        <v>0</v>
      </c>
      <c r="O13" s="229">
        <f>ROUND(E13*N13,2)</f>
        <v>0</v>
      </c>
      <c r="P13" s="229">
        <v>5.024E-2</v>
      </c>
      <c r="Q13" s="229">
        <f>ROUND(E13*P13,2)</f>
        <v>0.02</v>
      </c>
      <c r="R13" s="230"/>
      <c r="S13" s="230" t="s">
        <v>279</v>
      </c>
      <c r="T13" s="230" t="s">
        <v>280</v>
      </c>
      <c r="U13" s="230">
        <v>4.5999999999999996</v>
      </c>
      <c r="V13" s="230">
        <f>ROUND(E13*U13,2)</f>
        <v>1.84</v>
      </c>
      <c r="W13" s="230"/>
      <c r="X13" s="230" t="s">
        <v>281</v>
      </c>
      <c r="Y13" s="210"/>
      <c r="Z13" s="210"/>
      <c r="AA13" s="210"/>
      <c r="AB13" s="210"/>
      <c r="AC13" s="210"/>
      <c r="AD13" s="210"/>
      <c r="AE13" s="210"/>
      <c r="AF13" s="210"/>
      <c r="AG13" s="210" t="s">
        <v>637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7">
        <v>4</v>
      </c>
      <c r="B14" s="248" t="s">
        <v>2244</v>
      </c>
      <c r="C14" s="255" t="s">
        <v>2245</v>
      </c>
      <c r="D14" s="249" t="s">
        <v>345</v>
      </c>
      <c r="E14" s="250">
        <v>2.75</v>
      </c>
      <c r="F14" s="251"/>
      <c r="G14" s="252">
        <f>ROUND(E14*F14,2)</f>
        <v>0</v>
      </c>
      <c r="H14" s="231"/>
      <c r="I14" s="230">
        <f>ROUND(E14*H14,2)</f>
        <v>0</v>
      </c>
      <c r="J14" s="231"/>
      <c r="K14" s="230">
        <f>ROUND(E14*J14,2)</f>
        <v>0</v>
      </c>
      <c r="L14" s="230">
        <v>21</v>
      </c>
      <c r="M14" s="230">
        <f>G14*(1+L14/100)</f>
        <v>0</v>
      </c>
      <c r="N14" s="229">
        <v>0</v>
      </c>
      <c r="O14" s="229">
        <f>ROUND(E14*N14,2)</f>
        <v>0</v>
      </c>
      <c r="P14" s="229">
        <v>7.85E-2</v>
      </c>
      <c r="Q14" s="229">
        <f>ROUND(E14*P14,2)</f>
        <v>0.22</v>
      </c>
      <c r="R14" s="230"/>
      <c r="S14" s="230" t="s">
        <v>279</v>
      </c>
      <c r="T14" s="230" t="s">
        <v>280</v>
      </c>
      <c r="U14" s="230">
        <v>6.2</v>
      </c>
      <c r="V14" s="230">
        <f>ROUND(E14*U14,2)</f>
        <v>17.05</v>
      </c>
      <c r="W14" s="230"/>
      <c r="X14" s="230" t="s">
        <v>281</v>
      </c>
      <c r="Y14" s="210"/>
      <c r="Z14" s="210"/>
      <c r="AA14" s="210"/>
      <c r="AB14" s="210"/>
      <c r="AC14" s="210"/>
      <c r="AD14" s="210"/>
      <c r="AE14" s="210"/>
      <c r="AF14" s="210"/>
      <c r="AG14" s="210" t="s">
        <v>637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7">
        <v>5</v>
      </c>
      <c r="B15" s="248" t="s">
        <v>2246</v>
      </c>
      <c r="C15" s="255" t="s">
        <v>2247</v>
      </c>
      <c r="D15" s="249" t="s">
        <v>345</v>
      </c>
      <c r="E15" s="250">
        <v>2.4</v>
      </c>
      <c r="F15" s="251"/>
      <c r="G15" s="252">
        <f>ROUND(E15*F15,2)</f>
        <v>0</v>
      </c>
      <c r="H15" s="231"/>
      <c r="I15" s="230">
        <f>ROUND(E15*H15,2)</f>
        <v>0</v>
      </c>
      <c r="J15" s="231"/>
      <c r="K15" s="230">
        <f>ROUND(E15*J15,2)</f>
        <v>0</v>
      </c>
      <c r="L15" s="230">
        <v>21</v>
      </c>
      <c r="M15" s="230">
        <f>G15*(1+L15/100)</f>
        <v>0</v>
      </c>
      <c r="N15" s="229">
        <v>0</v>
      </c>
      <c r="O15" s="229">
        <f>ROUND(E15*N15,2)</f>
        <v>0</v>
      </c>
      <c r="P15" s="229">
        <v>0.17663000000000001</v>
      </c>
      <c r="Q15" s="229">
        <f>ROUND(E15*P15,2)</f>
        <v>0.42</v>
      </c>
      <c r="R15" s="230"/>
      <c r="S15" s="230" t="s">
        <v>279</v>
      </c>
      <c r="T15" s="230" t="s">
        <v>280</v>
      </c>
      <c r="U15" s="230">
        <v>7.9</v>
      </c>
      <c r="V15" s="230">
        <f>ROUND(E15*U15,2)</f>
        <v>18.96</v>
      </c>
      <c r="W15" s="230"/>
      <c r="X15" s="230" t="s">
        <v>281</v>
      </c>
      <c r="Y15" s="210"/>
      <c r="Z15" s="210"/>
      <c r="AA15" s="210"/>
      <c r="AB15" s="210"/>
      <c r="AC15" s="210"/>
      <c r="AD15" s="210"/>
      <c r="AE15" s="210"/>
      <c r="AF15" s="210"/>
      <c r="AG15" s="210" t="s">
        <v>637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7">
        <v>6</v>
      </c>
      <c r="B16" s="248" t="s">
        <v>2248</v>
      </c>
      <c r="C16" s="255" t="s">
        <v>2249</v>
      </c>
      <c r="D16" s="249" t="s">
        <v>307</v>
      </c>
      <c r="E16" s="250">
        <v>925.02</v>
      </c>
      <c r="F16" s="251"/>
      <c r="G16" s="252">
        <f>ROUND(E16*F16,2)</f>
        <v>0</v>
      </c>
      <c r="H16" s="231"/>
      <c r="I16" s="230">
        <f>ROUND(E16*H16,2)</f>
        <v>0</v>
      </c>
      <c r="J16" s="231"/>
      <c r="K16" s="230">
        <f>ROUND(E16*J16,2)</f>
        <v>0</v>
      </c>
      <c r="L16" s="230">
        <v>21</v>
      </c>
      <c r="M16" s="230">
        <f>G16*(1+L16/100)</f>
        <v>0</v>
      </c>
      <c r="N16" s="229">
        <v>0</v>
      </c>
      <c r="O16" s="229">
        <f>ROUND(E16*N16,2)</f>
        <v>0</v>
      </c>
      <c r="P16" s="229">
        <v>2.5000000000000001E-2</v>
      </c>
      <c r="Q16" s="229">
        <f>ROUND(E16*P16,2)</f>
        <v>23.13</v>
      </c>
      <c r="R16" s="230"/>
      <c r="S16" s="230" t="s">
        <v>279</v>
      </c>
      <c r="T16" s="230" t="s">
        <v>280</v>
      </c>
      <c r="U16" s="230">
        <v>0.33</v>
      </c>
      <c r="V16" s="230">
        <f>ROUND(E16*U16,2)</f>
        <v>305.26</v>
      </c>
      <c r="W16" s="230"/>
      <c r="X16" s="230" t="s">
        <v>281</v>
      </c>
      <c r="Y16" s="210"/>
      <c r="Z16" s="210"/>
      <c r="AA16" s="210"/>
      <c r="AB16" s="210"/>
      <c r="AC16" s="210"/>
      <c r="AD16" s="210"/>
      <c r="AE16" s="210"/>
      <c r="AF16" s="210"/>
      <c r="AG16" s="210" t="s">
        <v>637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7</v>
      </c>
      <c r="B17" s="248" t="s">
        <v>2250</v>
      </c>
      <c r="C17" s="255" t="s">
        <v>2251</v>
      </c>
      <c r="D17" s="249" t="s">
        <v>345</v>
      </c>
      <c r="E17" s="250">
        <v>1.2</v>
      </c>
      <c r="F17" s="251"/>
      <c r="G17" s="252">
        <f>ROUND(E17*F17,2)</f>
        <v>0</v>
      </c>
      <c r="H17" s="231"/>
      <c r="I17" s="230">
        <f>ROUND(E17*H17,2)</f>
        <v>0</v>
      </c>
      <c r="J17" s="231"/>
      <c r="K17" s="230">
        <f>ROUND(E17*J17,2)</f>
        <v>0</v>
      </c>
      <c r="L17" s="230">
        <v>21</v>
      </c>
      <c r="M17" s="230">
        <f>G17*(1+L17/100)</f>
        <v>0</v>
      </c>
      <c r="N17" s="229">
        <v>4.3499999999999997E-3</v>
      </c>
      <c r="O17" s="229">
        <f>ROUND(E17*N17,2)</f>
        <v>0.01</v>
      </c>
      <c r="P17" s="229">
        <v>0.38400000000000001</v>
      </c>
      <c r="Q17" s="229">
        <f>ROUND(E17*P17,2)</f>
        <v>0.46</v>
      </c>
      <c r="R17" s="230"/>
      <c r="S17" s="230" t="s">
        <v>279</v>
      </c>
      <c r="T17" s="230" t="s">
        <v>280</v>
      </c>
      <c r="U17" s="230">
        <v>0</v>
      </c>
      <c r="V17" s="230">
        <f>ROUND(E17*U17,2)</f>
        <v>0</v>
      </c>
      <c r="W17" s="230"/>
      <c r="X17" s="230" t="s">
        <v>281</v>
      </c>
      <c r="Y17" s="210"/>
      <c r="Z17" s="210"/>
      <c r="AA17" s="210"/>
      <c r="AB17" s="210"/>
      <c r="AC17" s="210"/>
      <c r="AD17" s="210"/>
      <c r="AE17" s="210"/>
      <c r="AF17" s="210"/>
      <c r="AG17" s="210" t="s">
        <v>637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34" t="s">
        <v>274</v>
      </c>
      <c r="B18" s="235" t="s">
        <v>210</v>
      </c>
      <c r="C18" s="254" t="s">
        <v>211</v>
      </c>
      <c r="D18" s="236"/>
      <c r="E18" s="237"/>
      <c r="F18" s="238"/>
      <c r="G18" s="239">
        <f>SUMIF(AG19:AG19,"&lt;&gt;NOR",G19:G19)</f>
        <v>0</v>
      </c>
      <c r="H18" s="233"/>
      <c r="I18" s="233">
        <f>SUM(I19:I19)</f>
        <v>0</v>
      </c>
      <c r="J18" s="233"/>
      <c r="K18" s="233">
        <f>SUM(K19:K19)</f>
        <v>0</v>
      </c>
      <c r="L18" s="233"/>
      <c r="M18" s="233">
        <f>SUM(M19:M19)</f>
        <v>0</v>
      </c>
      <c r="N18" s="232"/>
      <c r="O18" s="232">
        <f>SUM(O19:O19)</f>
        <v>0</v>
      </c>
      <c r="P18" s="232"/>
      <c r="Q18" s="232">
        <f>SUM(Q19:Q19)</f>
        <v>0</v>
      </c>
      <c r="R18" s="233"/>
      <c r="S18" s="233"/>
      <c r="T18" s="233"/>
      <c r="U18" s="233"/>
      <c r="V18" s="233">
        <f>SUM(V19:V19)</f>
        <v>23.7</v>
      </c>
      <c r="W18" s="233"/>
      <c r="X18" s="233"/>
      <c r="AG18" t="s">
        <v>275</v>
      </c>
    </row>
    <row r="19" spans="1:60" outlineLevel="1" x14ac:dyDescent="0.2">
      <c r="A19" s="247">
        <v>8</v>
      </c>
      <c r="B19" s="248" t="s">
        <v>2252</v>
      </c>
      <c r="C19" s="255" t="s">
        <v>628</v>
      </c>
      <c r="D19" s="249" t="s">
        <v>304</v>
      </c>
      <c r="E19" s="250">
        <v>6.6566999999999998</v>
      </c>
      <c r="F19" s="251"/>
      <c r="G19" s="252">
        <f>ROUND(E19*F19,2)</f>
        <v>0</v>
      </c>
      <c r="H19" s="231"/>
      <c r="I19" s="230">
        <f>ROUND(E19*H19,2)</f>
        <v>0</v>
      </c>
      <c r="J19" s="231"/>
      <c r="K19" s="230">
        <f>ROUND(E19*J19,2)</f>
        <v>0</v>
      </c>
      <c r="L19" s="230">
        <v>21</v>
      </c>
      <c r="M19" s="230">
        <f>G19*(1+L19/100)</f>
        <v>0</v>
      </c>
      <c r="N19" s="229">
        <v>0</v>
      </c>
      <c r="O19" s="229">
        <f>ROUND(E19*N19,2)</f>
        <v>0</v>
      </c>
      <c r="P19" s="229">
        <v>0</v>
      </c>
      <c r="Q19" s="229">
        <f>ROUND(E19*P19,2)</f>
        <v>0</v>
      </c>
      <c r="R19" s="230"/>
      <c r="S19" s="230" t="s">
        <v>279</v>
      </c>
      <c r="T19" s="230" t="s">
        <v>280</v>
      </c>
      <c r="U19" s="230">
        <v>3.56</v>
      </c>
      <c r="V19" s="230">
        <f>ROUND(E19*U19,2)</f>
        <v>23.7</v>
      </c>
      <c r="W19" s="230"/>
      <c r="X19" s="230" t="s">
        <v>281</v>
      </c>
      <c r="Y19" s="210"/>
      <c r="Z19" s="210"/>
      <c r="AA19" s="210"/>
      <c r="AB19" s="210"/>
      <c r="AC19" s="210"/>
      <c r="AD19" s="210"/>
      <c r="AE19" s="210"/>
      <c r="AF19" s="210"/>
      <c r="AG19" s="210" t="s">
        <v>282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34" t="s">
        <v>274</v>
      </c>
      <c r="B20" s="235" t="s">
        <v>244</v>
      </c>
      <c r="C20" s="254" t="s">
        <v>245</v>
      </c>
      <c r="D20" s="236"/>
      <c r="E20" s="237"/>
      <c r="F20" s="238"/>
      <c r="G20" s="239">
        <f>SUMIF(AG21:AG24,"&lt;&gt;NOR",G21:G24)</f>
        <v>0</v>
      </c>
      <c r="H20" s="233"/>
      <c r="I20" s="233">
        <f>SUM(I21:I24)</f>
        <v>0</v>
      </c>
      <c r="J20" s="233"/>
      <c r="K20" s="233">
        <f>SUM(K21:K24)</f>
        <v>0</v>
      </c>
      <c r="L20" s="233"/>
      <c r="M20" s="233">
        <f>SUM(M21:M24)</f>
        <v>0</v>
      </c>
      <c r="N20" s="232"/>
      <c r="O20" s="232">
        <f>SUM(O21:O24)</f>
        <v>0</v>
      </c>
      <c r="P20" s="232"/>
      <c r="Q20" s="232">
        <f>SUM(Q21:Q24)</f>
        <v>0</v>
      </c>
      <c r="R20" s="233"/>
      <c r="S20" s="233"/>
      <c r="T20" s="233"/>
      <c r="U20" s="233"/>
      <c r="V20" s="233">
        <f>SUM(V21:V24)</f>
        <v>49.13</v>
      </c>
      <c r="W20" s="233"/>
      <c r="X20" s="233"/>
      <c r="AG20" t="s">
        <v>275</v>
      </c>
    </row>
    <row r="21" spans="1:60" outlineLevel="1" x14ac:dyDescent="0.2">
      <c r="A21" s="241">
        <v>9</v>
      </c>
      <c r="B21" s="242" t="s">
        <v>372</v>
      </c>
      <c r="C21" s="256" t="s">
        <v>373</v>
      </c>
      <c r="D21" s="243" t="s">
        <v>304</v>
      </c>
      <c r="E21" s="244">
        <v>100.26063000000001</v>
      </c>
      <c r="F21" s="245"/>
      <c r="G21" s="246">
        <f>ROUND(E21*F21,2)</f>
        <v>0</v>
      </c>
      <c r="H21" s="231"/>
      <c r="I21" s="230">
        <f>ROUND(E21*H21,2)</f>
        <v>0</v>
      </c>
      <c r="J21" s="231"/>
      <c r="K21" s="230">
        <f>ROUND(E21*J21,2)</f>
        <v>0</v>
      </c>
      <c r="L21" s="230">
        <v>21</v>
      </c>
      <c r="M21" s="230">
        <f>G21*(1+L21/100)</f>
        <v>0</v>
      </c>
      <c r="N21" s="229">
        <v>0</v>
      </c>
      <c r="O21" s="229">
        <f>ROUND(E21*N21,2)</f>
        <v>0</v>
      </c>
      <c r="P21" s="229">
        <v>0</v>
      </c>
      <c r="Q21" s="229">
        <f>ROUND(E21*P21,2)</f>
        <v>0</v>
      </c>
      <c r="R21" s="230"/>
      <c r="S21" s="230" t="s">
        <v>279</v>
      </c>
      <c r="T21" s="230" t="s">
        <v>280</v>
      </c>
      <c r="U21" s="230">
        <v>0.49</v>
      </c>
      <c r="V21" s="230">
        <f>ROUND(E21*U21,2)</f>
        <v>49.13</v>
      </c>
      <c r="W21" s="230"/>
      <c r="X21" s="230" t="s">
        <v>281</v>
      </c>
      <c r="Y21" s="210"/>
      <c r="Z21" s="210"/>
      <c r="AA21" s="210"/>
      <c r="AB21" s="210"/>
      <c r="AC21" s="210"/>
      <c r="AD21" s="210"/>
      <c r="AE21" s="210"/>
      <c r="AF21" s="210"/>
      <c r="AG21" s="210" t="s">
        <v>637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27"/>
      <c r="B22" s="228"/>
      <c r="C22" s="257" t="s">
        <v>2253</v>
      </c>
      <c r="D22" s="253"/>
      <c r="E22" s="253"/>
      <c r="F22" s="253"/>
      <c r="G22" s="253"/>
      <c r="H22" s="230"/>
      <c r="I22" s="230"/>
      <c r="J22" s="230"/>
      <c r="K22" s="230"/>
      <c r="L22" s="230"/>
      <c r="M22" s="230"/>
      <c r="N22" s="229"/>
      <c r="O22" s="229"/>
      <c r="P22" s="229"/>
      <c r="Q22" s="229"/>
      <c r="R22" s="230"/>
      <c r="S22" s="230"/>
      <c r="T22" s="230"/>
      <c r="U22" s="230"/>
      <c r="V22" s="230"/>
      <c r="W22" s="230"/>
      <c r="X22" s="230"/>
      <c r="Y22" s="210"/>
      <c r="Z22" s="210"/>
      <c r="AA22" s="210"/>
      <c r="AB22" s="210"/>
      <c r="AC22" s="210"/>
      <c r="AD22" s="210"/>
      <c r="AE22" s="210"/>
      <c r="AF22" s="210"/>
      <c r="AG22" s="210" t="s">
        <v>294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7">
        <v>10</v>
      </c>
      <c r="B23" s="248" t="s">
        <v>374</v>
      </c>
      <c r="C23" s="255" t="s">
        <v>375</v>
      </c>
      <c r="D23" s="249" t="s">
        <v>304</v>
      </c>
      <c r="E23" s="250">
        <v>1002.60631</v>
      </c>
      <c r="F23" s="251"/>
      <c r="G23" s="252">
        <f>ROUND(E23*F23,2)</f>
        <v>0</v>
      </c>
      <c r="H23" s="231"/>
      <c r="I23" s="230">
        <f>ROUND(E23*H23,2)</f>
        <v>0</v>
      </c>
      <c r="J23" s="231"/>
      <c r="K23" s="230">
        <f>ROUND(E23*J23,2)</f>
        <v>0</v>
      </c>
      <c r="L23" s="230">
        <v>21</v>
      </c>
      <c r="M23" s="230">
        <f>G23*(1+L23/100)</f>
        <v>0</v>
      </c>
      <c r="N23" s="229">
        <v>0</v>
      </c>
      <c r="O23" s="229">
        <f>ROUND(E23*N23,2)</f>
        <v>0</v>
      </c>
      <c r="P23" s="229">
        <v>0</v>
      </c>
      <c r="Q23" s="229">
        <f>ROUND(E23*P23,2)</f>
        <v>0</v>
      </c>
      <c r="R23" s="230"/>
      <c r="S23" s="230" t="s">
        <v>279</v>
      </c>
      <c r="T23" s="230" t="s">
        <v>280</v>
      </c>
      <c r="U23" s="230">
        <v>0</v>
      </c>
      <c r="V23" s="230">
        <f>ROUND(E23*U23,2)</f>
        <v>0</v>
      </c>
      <c r="W23" s="230"/>
      <c r="X23" s="230" t="s">
        <v>281</v>
      </c>
      <c r="Y23" s="210"/>
      <c r="Z23" s="210"/>
      <c r="AA23" s="210"/>
      <c r="AB23" s="210"/>
      <c r="AC23" s="210"/>
      <c r="AD23" s="210"/>
      <c r="AE23" s="210"/>
      <c r="AF23" s="210"/>
      <c r="AG23" s="210" t="s">
        <v>637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7">
        <v>11</v>
      </c>
      <c r="B24" s="248" t="s">
        <v>2254</v>
      </c>
      <c r="C24" s="255" t="s">
        <v>2255</v>
      </c>
      <c r="D24" s="249" t="s">
        <v>304</v>
      </c>
      <c r="E24" s="250">
        <v>100.26063000000001</v>
      </c>
      <c r="F24" s="251"/>
      <c r="G24" s="252">
        <f>ROUND(E24*F24,2)</f>
        <v>0</v>
      </c>
      <c r="H24" s="231"/>
      <c r="I24" s="230">
        <f>ROUND(E24*H24,2)</f>
        <v>0</v>
      </c>
      <c r="J24" s="231"/>
      <c r="K24" s="230">
        <f>ROUND(E24*J24,2)</f>
        <v>0</v>
      </c>
      <c r="L24" s="230">
        <v>21</v>
      </c>
      <c r="M24" s="230">
        <f>G24*(1+L24/100)</f>
        <v>0</v>
      </c>
      <c r="N24" s="229">
        <v>0</v>
      </c>
      <c r="O24" s="229">
        <f>ROUND(E24*N24,2)</f>
        <v>0</v>
      </c>
      <c r="P24" s="229">
        <v>0</v>
      </c>
      <c r="Q24" s="229">
        <f>ROUND(E24*P24,2)</f>
        <v>0</v>
      </c>
      <c r="R24" s="230"/>
      <c r="S24" s="230" t="s">
        <v>279</v>
      </c>
      <c r="T24" s="230" t="s">
        <v>280</v>
      </c>
      <c r="U24" s="230">
        <v>0</v>
      </c>
      <c r="V24" s="230">
        <f>ROUND(E24*U24,2)</f>
        <v>0</v>
      </c>
      <c r="W24" s="230"/>
      <c r="X24" s="230" t="s">
        <v>281</v>
      </c>
      <c r="Y24" s="210"/>
      <c r="Z24" s="210"/>
      <c r="AA24" s="210"/>
      <c r="AB24" s="210"/>
      <c r="AC24" s="210"/>
      <c r="AD24" s="210"/>
      <c r="AE24" s="210"/>
      <c r="AF24" s="210"/>
      <c r="AG24" s="210" t="s">
        <v>637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34" t="s">
        <v>274</v>
      </c>
      <c r="B25" s="235" t="s">
        <v>247</v>
      </c>
      <c r="C25" s="254" t="s">
        <v>29</v>
      </c>
      <c r="D25" s="236"/>
      <c r="E25" s="237"/>
      <c r="F25" s="238"/>
      <c r="G25" s="239">
        <f>SUMIF(AG26:AG30,"&lt;&gt;NOR",G26:G30)</f>
        <v>0</v>
      </c>
      <c r="H25" s="233"/>
      <c r="I25" s="233">
        <f>SUM(I26:I30)</f>
        <v>0</v>
      </c>
      <c r="J25" s="233"/>
      <c r="K25" s="233">
        <f>SUM(K26:K30)</f>
        <v>0</v>
      </c>
      <c r="L25" s="233"/>
      <c r="M25" s="233">
        <f>SUM(M26:M30)</f>
        <v>0</v>
      </c>
      <c r="N25" s="232"/>
      <c r="O25" s="232">
        <f>SUM(O26:O30)</f>
        <v>0</v>
      </c>
      <c r="P25" s="232"/>
      <c r="Q25" s="232">
        <f>SUM(Q26:Q30)</f>
        <v>0</v>
      </c>
      <c r="R25" s="233"/>
      <c r="S25" s="233"/>
      <c r="T25" s="233"/>
      <c r="U25" s="233"/>
      <c r="V25" s="233">
        <f>SUM(V26:V30)</f>
        <v>0</v>
      </c>
      <c r="W25" s="233"/>
      <c r="X25" s="233"/>
      <c r="AG25" t="s">
        <v>275</v>
      </c>
    </row>
    <row r="26" spans="1:60" outlineLevel="1" x14ac:dyDescent="0.2">
      <c r="A26" s="241">
        <v>12</v>
      </c>
      <c r="B26" s="242" t="s">
        <v>2256</v>
      </c>
      <c r="C26" s="256" t="s">
        <v>2257</v>
      </c>
      <c r="D26" s="243" t="s">
        <v>2258</v>
      </c>
      <c r="E26" s="244">
        <v>1</v>
      </c>
      <c r="F26" s="245"/>
      <c r="G26" s="246">
        <f>ROUND(E26*F26,2)</f>
        <v>0</v>
      </c>
      <c r="H26" s="231"/>
      <c r="I26" s="230">
        <f>ROUND(E26*H26,2)</f>
        <v>0</v>
      </c>
      <c r="J26" s="231"/>
      <c r="K26" s="230">
        <f>ROUND(E26*J26,2)</f>
        <v>0</v>
      </c>
      <c r="L26" s="230">
        <v>21</v>
      </c>
      <c r="M26" s="230">
        <f>G26*(1+L26/100)</f>
        <v>0</v>
      </c>
      <c r="N26" s="229">
        <v>0</v>
      </c>
      <c r="O26" s="229">
        <f>ROUND(E26*N26,2)</f>
        <v>0</v>
      </c>
      <c r="P26" s="229">
        <v>0</v>
      </c>
      <c r="Q26" s="229">
        <f>ROUND(E26*P26,2)</f>
        <v>0</v>
      </c>
      <c r="R26" s="230"/>
      <c r="S26" s="230" t="s">
        <v>279</v>
      </c>
      <c r="T26" s="230" t="s">
        <v>280</v>
      </c>
      <c r="U26" s="230">
        <v>0</v>
      </c>
      <c r="V26" s="230">
        <f>ROUND(E26*U26,2)</f>
        <v>0</v>
      </c>
      <c r="W26" s="230"/>
      <c r="X26" s="230" t="s">
        <v>91</v>
      </c>
      <c r="Y26" s="210"/>
      <c r="Z26" s="210"/>
      <c r="AA26" s="210"/>
      <c r="AB26" s="210"/>
      <c r="AC26" s="210"/>
      <c r="AD26" s="210"/>
      <c r="AE26" s="210"/>
      <c r="AF26" s="210"/>
      <c r="AG26" s="210" t="s">
        <v>994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45" outlineLevel="1" x14ac:dyDescent="0.2">
      <c r="A27" s="227"/>
      <c r="B27" s="228"/>
      <c r="C27" s="257" t="s">
        <v>2259</v>
      </c>
      <c r="D27" s="253"/>
      <c r="E27" s="253"/>
      <c r="F27" s="253"/>
      <c r="G27" s="253"/>
      <c r="H27" s="230"/>
      <c r="I27" s="230"/>
      <c r="J27" s="230"/>
      <c r="K27" s="230"/>
      <c r="L27" s="230"/>
      <c r="M27" s="230"/>
      <c r="N27" s="229"/>
      <c r="O27" s="229"/>
      <c r="P27" s="229"/>
      <c r="Q27" s="229"/>
      <c r="R27" s="230"/>
      <c r="S27" s="230"/>
      <c r="T27" s="230"/>
      <c r="U27" s="230"/>
      <c r="V27" s="230"/>
      <c r="W27" s="230"/>
      <c r="X27" s="230"/>
      <c r="Y27" s="210"/>
      <c r="Z27" s="210"/>
      <c r="AA27" s="210"/>
      <c r="AB27" s="210"/>
      <c r="AC27" s="210"/>
      <c r="AD27" s="210"/>
      <c r="AE27" s="210"/>
      <c r="AF27" s="210"/>
      <c r="AG27" s="210" t="s">
        <v>294</v>
      </c>
      <c r="AH27" s="210"/>
      <c r="AI27" s="210"/>
      <c r="AJ27" s="210"/>
      <c r="AK27" s="210"/>
      <c r="AL27" s="210"/>
      <c r="AM27" s="210"/>
      <c r="AN27" s="210"/>
      <c r="AO27" s="210"/>
      <c r="AP27" s="210"/>
      <c r="AQ27" s="210"/>
      <c r="AR27" s="210"/>
      <c r="AS27" s="210"/>
      <c r="AT27" s="210"/>
      <c r="AU27" s="210"/>
      <c r="AV27" s="210"/>
      <c r="AW27" s="210"/>
      <c r="AX27" s="210"/>
      <c r="AY27" s="210"/>
      <c r="AZ27" s="210"/>
      <c r="BA27" s="267"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210"/>
      <c r="BC27" s="210"/>
      <c r="BD27" s="210"/>
      <c r="BE27" s="210"/>
      <c r="BF27" s="210"/>
      <c r="BG27" s="210"/>
      <c r="BH27" s="210"/>
    </row>
    <row r="28" spans="1:60" outlineLevel="1" x14ac:dyDescent="0.2">
      <c r="A28" s="241">
        <v>13</v>
      </c>
      <c r="B28" s="242" t="s">
        <v>2260</v>
      </c>
      <c r="C28" s="256" t="s">
        <v>2261</v>
      </c>
      <c r="D28" s="243" t="s">
        <v>2258</v>
      </c>
      <c r="E28" s="244">
        <v>1</v>
      </c>
      <c r="F28" s="245"/>
      <c r="G28" s="246">
        <f>ROUND(E28*F28,2)</f>
        <v>0</v>
      </c>
      <c r="H28" s="231"/>
      <c r="I28" s="230">
        <f>ROUND(E28*H28,2)</f>
        <v>0</v>
      </c>
      <c r="J28" s="231"/>
      <c r="K28" s="230">
        <f>ROUND(E28*J28,2)</f>
        <v>0</v>
      </c>
      <c r="L28" s="230">
        <v>21</v>
      </c>
      <c r="M28" s="230">
        <f>G28*(1+L28/100)</f>
        <v>0</v>
      </c>
      <c r="N28" s="229">
        <v>0</v>
      </c>
      <c r="O28" s="229">
        <f>ROUND(E28*N28,2)</f>
        <v>0</v>
      </c>
      <c r="P28" s="229">
        <v>0</v>
      </c>
      <c r="Q28" s="229">
        <f>ROUND(E28*P28,2)</f>
        <v>0</v>
      </c>
      <c r="R28" s="230"/>
      <c r="S28" s="230" t="s">
        <v>279</v>
      </c>
      <c r="T28" s="230" t="s">
        <v>280</v>
      </c>
      <c r="U28" s="230">
        <v>0</v>
      </c>
      <c r="V28" s="230">
        <f>ROUND(E28*U28,2)</f>
        <v>0</v>
      </c>
      <c r="W28" s="230"/>
      <c r="X28" s="230" t="s">
        <v>91</v>
      </c>
      <c r="Y28" s="210"/>
      <c r="Z28" s="210"/>
      <c r="AA28" s="210"/>
      <c r="AB28" s="210"/>
      <c r="AC28" s="210"/>
      <c r="AD28" s="210"/>
      <c r="AE28" s="210"/>
      <c r="AF28" s="210"/>
      <c r="AG28" s="210" t="s">
        <v>994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1" x14ac:dyDescent="0.2">
      <c r="A29" s="227"/>
      <c r="B29" s="228"/>
      <c r="C29" s="257" t="s">
        <v>2262</v>
      </c>
      <c r="D29" s="253"/>
      <c r="E29" s="253"/>
      <c r="F29" s="253"/>
      <c r="G29" s="253"/>
      <c r="H29" s="230"/>
      <c r="I29" s="230"/>
      <c r="J29" s="230"/>
      <c r="K29" s="230"/>
      <c r="L29" s="230"/>
      <c r="M29" s="230"/>
      <c r="N29" s="229"/>
      <c r="O29" s="229"/>
      <c r="P29" s="229"/>
      <c r="Q29" s="229"/>
      <c r="R29" s="230"/>
      <c r="S29" s="230"/>
      <c r="T29" s="230"/>
      <c r="U29" s="230"/>
      <c r="V29" s="230"/>
      <c r="W29" s="230"/>
      <c r="X29" s="230"/>
      <c r="Y29" s="210"/>
      <c r="Z29" s="210"/>
      <c r="AA29" s="210"/>
      <c r="AB29" s="210"/>
      <c r="AC29" s="210"/>
      <c r="AD29" s="210"/>
      <c r="AE29" s="210"/>
      <c r="AF29" s="210"/>
      <c r="AG29" s="210" t="s">
        <v>294</v>
      </c>
      <c r="AH29" s="210"/>
      <c r="AI29" s="210"/>
      <c r="AJ29" s="210"/>
      <c r="AK29" s="210"/>
      <c r="AL29" s="210"/>
      <c r="AM29" s="210"/>
      <c r="AN29" s="210"/>
      <c r="AO29" s="210"/>
      <c r="AP29" s="210"/>
      <c r="AQ29" s="210"/>
      <c r="AR29" s="210"/>
      <c r="AS29" s="210"/>
      <c r="AT29" s="210"/>
      <c r="AU29" s="210"/>
      <c r="AV29" s="210"/>
      <c r="AW29" s="210"/>
      <c r="AX29" s="210"/>
      <c r="AY29" s="210"/>
      <c r="AZ29" s="210"/>
      <c r="BA29" s="267" t="str">
        <f>C29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9" s="210"/>
      <c r="BC29" s="210"/>
      <c r="BD29" s="210"/>
      <c r="BE29" s="210"/>
      <c r="BF29" s="210"/>
      <c r="BG29" s="210"/>
      <c r="BH29" s="210"/>
    </row>
    <row r="30" spans="1:60" ht="33.75" outlineLevel="1" x14ac:dyDescent="0.2">
      <c r="A30" s="227"/>
      <c r="B30" s="228"/>
      <c r="C30" s="266" t="s">
        <v>2263</v>
      </c>
      <c r="D30" s="265"/>
      <c r="E30" s="265"/>
      <c r="F30" s="265"/>
      <c r="G30" s="265"/>
      <c r="H30" s="230"/>
      <c r="I30" s="230"/>
      <c r="J30" s="230"/>
      <c r="K30" s="230"/>
      <c r="L30" s="230"/>
      <c r="M30" s="230"/>
      <c r="N30" s="229"/>
      <c r="O30" s="229"/>
      <c r="P30" s="229"/>
      <c r="Q30" s="229"/>
      <c r="R30" s="230"/>
      <c r="S30" s="230"/>
      <c r="T30" s="230"/>
      <c r="U30" s="230"/>
      <c r="V30" s="230"/>
      <c r="W30" s="230"/>
      <c r="X30" s="230"/>
      <c r="Y30" s="210"/>
      <c r="Z30" s="210"/>
      <c r="AA30" s="210"/>
      <c r="AB30" s="210"/>
      <c r="AC30" s="210"/>
      <c r="AD30" s="210"/>
      <c r="AE30" s="210"/>
      <c r="AF30" s="210"/>
      <c r="AG30" s="210" t="s">
        <v>294</v>
      </c>
      <c r="AH30" s="210"/>
      <c r="AI30" s="210"/>
      <c r="AJ30" s="210"/>
      <c r="AK30" s="210"/>
      <c r="AL30" s="210"/>
      <c r="AM30" s="210"/>
      <c r="AN30" s="210"/>
      <c r="AO30" s="210"/>
      <c r="AP30" s="210"/>
      <c r="AQ30" s="210"/>
      <c r="AR30" s="210"/>
      <c r="AS30" s="210"/>
      <c r="AT30" s="210"/>
      <c r="AU30" s="210"/>
      <c r="AV30" s="210"/>
      <c r="AW30" s="210"/>
      <c r="AX30" s="210"/>
      <c r="AY30" s="210"/>
      <c r="AZ30" s="210"/>
      <c r="BA30" s="267" t="str">
        <f>C30</f>
        <v>Ztížené montážní podmínky (velikost kolektroů, stávající neměněné rozvody v kolektorech, limitace max. délek potrubí, omezená možnost přístupu do kolektoru s materiálem, omezená možnost větrání prostoru), Seznámení s místem realizace před samotnou realizací.</v>
      </c>
      <c r="BB30" s="210"/>
      <c r="BC30" s="210"/>
      <c r="BD30" s="210"/>
      <c r="BE30" s="210"/>
      <c r="BF30" s="210"/>
      <c r="BG30" s="210"/>
      <c r="BH30" s="210"/>
    </row>
    <row r="31" spans="1:60" x14ac:dyDescent="0.2">
      <c r="A31" s="234" t="s">
        <v>274</v>
      </c>
      <c r="B31" s="235" t="s">
        <v>248</v>
      </c>
      <c r="C31" s="254" t="s">
        <v>30</v>
      </c>
      <c r="D31" s="236"/>
      <c r="E31" s="237"/>
      <c r="F31" s="238"/>
      <c r="G31" s="239">
        <f>SUMIF(AG32:AG33,"&lt;&gt;NOR",G32:G33)</f>
        <v>0</v>
      </c>
      <c r="H31" s="233"/>
      <c r="I31" s="233">
        <f>SUM(I32:I33)</f>
        <v>0</v>
      </c>
      <c r="J31" s="233"/>
      <c r="K31" s="233">
        <f>SUM(K32:K33)</f>
        <v>0</v>
      </c>
      <c r="L31" s="233"/>
      <c r="M31" s="233">
        <f>SUM(M32:M33)</f>
        <v>0</v>
      </c>
      <c r="N31" s="232"/>
      <c r="O31" s="232">
        <f>SUM(O32:O33)</f>
        <v>0</v>
      </c>
      <c r="P31" s="232"/>
      <c r="Q31" s="232">
        <f>SUM(Q32:Q33)</f>
        <v>0</v>
      </c>
      <c r="R31" s="233"/>
      <c r="S31" s="233"/>
      <c r="T31" s="233"/>
      <c r="U31" s="233"/>
      <c r="V31" s="233">
        <f>SUM(V32:V33)</f>
        <v>0</v>
      </c>
      <c r="W31" s="233"/>
      <c r="X31" s="233"/>
      <c r="AG31" t="s">
        <v>275</v>
      </c>
    </row>
    <row r="32" spans="1:60" outlineLevel="1" x14ac:dyDescent="0.2">
      <c r="A32" s="241">
        <v>14</v>
      </c>
      <c r="B32" s="242" t="s">
        <v>2264</v>
      </c>
      <c r="C32" s="256" t="s">
        <v>2265</v>
      </c>
      <c r="D32" s="243" t="s">
        <v>2258</v>
      </c>
      <c r="E32" s="244">
        <v>1</v>
      </c>
      <c r="F32" s="245"/>
      <c r="G32" s="246">
        <f>ROUND(E32*F32,2)</f>
        <v>0</v>
      </c>
      <c r="H32" s="231"/>
      <c r="I32" s="230">
        <f>ROUND(E32*H32,2)</f>
        <v>0</v>
      </c>
      <c r="J32" s="231"/>
      <c r="K32" s="230">
        <f>ROUND(E32*J32,2)</f>
        <v>0</v>
      </c>
      <c r="L32" s="230">
        <v>21</v>
      </c>
      <c r="M32" s="230">
        <f>G32*(1+L32/100)</f>
        <v>0</v>
      </c>
      <c r="N32" s="229">
        <v>0</v>
      </c>
      <c r="O32" s="229">
        <f>ROUND(E32*N32,2)</f>
        <v>0</v>
      </c>
      <c r="P32" s="229">
        <v>0</v>
      </c>
      <c r="Q32" s="229">
        <f>ROUND(E32*P32,2)</f>
        <v>0</v>
      </c>
      <c r="R32" s="230"/>
      <c r="S32" s="230" t="s">
        <v>279</v>
      </c>
      <c r="T32" s="230" t="s">
        <v>280</v>
      </c>
      <c r="U32" s="230">
        <v>0</v>
      </c>
      <c r="V32" s="230">
        <f>ROUND(E32*U32,2)</f>
        <v>0</v>
      </c>
      <c r="W32" s="230"/>
      <c r="X32" s="230" t="s">
        <v>91</v>
      </c>
      <c r="Y32" s="210"/>
      <c r="Z32" s="210"/>
      <c r="AA32" s="210"/>
      <c r="AB32" s="210"/>
      <c r="AC32" s="210"/>
      <c r="AD32" s="210"/>
      <c r="AE32" s="210"/>
      <c r="AF32" s="210"/>
      <c r="AG32" s="210" t="s">
        <v>994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33.75" outlineLevel="1" x14ac:dyDescent="0.2">
      <c r="A33" s="227"/>
      <c r="B33" s="228"/>
      <c r="C33" s="257" t="s">
        <v>2266</v>
      </c>
      <c r="D33" s="253"/>
      <c r="E33" s="253"/>
      <c r="F33" s="253"/>
      <c r="G33" s="253"/>
      <c r="H33" s="230"/>
      <c r="I33" s="230"/>
      <c r="J33" s="230"/>
      <c r="K33" s="230"/>
      <c r="L33" s="230"/>
      <c r="M33" s="230"/>
      <c r="N33" s="229"/>
      <c r="O33" s="229"/>
      <c r="P33" s="229"/>
      <c r="Q33" s="229"/>
      <c r="R33" s="230"/>
      <c r="S33" s="230"/>
      <c r="T33" s="230"/>
      <c r="U33" s="230"/>
      <c r="V33" s="230"/>
      <c r="W33" s="230"/>
      <c r="X33" s="230"/>
      <c r="Y33" s="210"/>
      <c r="Z33" s="210"/>
      <c r="AA33" s="210"/>
      <c r="AB33" s="210"/>
      <c r="AC33" s="210"/>
      <c r="AD33" s="210"/>
      <c r="AE33" s="210"/>
      <c r="AF33" s="210"/>
      <c r="AG33" s="210" t="s">
        <v>294</v>
      </c>
      <c r="AH33" s="210"/>
      <c r="AI33" s="210"/>
      <c r="AJ33" s="210"/>
      <c r="AK33" s="210"/>
      <c r="AL33" s="210"/>
      <c r="AM33" s="210"/>
      <c r="AN33" s="210"/>
      <c r="AO33" s="210"/>
      <c r="AP33" s="210"/>
      <c r="AQ33" s="210"/>
      <c r="AR33" s="210"/>
      <c r="AS33" s="210"/>
      <c r="AT33" s="210"/>
      <c r="AU33" s="210"/>
      <c r="AV33" s="210"/>
      <c r="AW33" s="210"/>
      <c r="AX33" s="210"/>
      <c r="AY33" s="210"/>
      <c r="AZ33" s="210"/>
      <c r="BA33" s="267" t="str">
        <f>C33</f>
        <v>Náklady zhotovitele na vypracování provozních předpisů pro trvalý či zkušební provoz včetně nákladů na předání všech návodů k obsluze a údržbě pro technologická zařízení a včetně zaškolení obsluhy objednatele.</v>
      </c>
      <c r="BB33" s="210"/>
      <c r="BC33" s="210"/>
      <c r="BD33" s="210"/>
      <c r="BE33" s="210"/>
      <c r="BF33" s="210"/>
      <c r="BG33" s="210"/>
      <c r="BH33" s="210"/>
    </row>
    <row r="34" spans="1:60" x14ac:dyDescent="0.2">
      <c r="A34" s="3"/>
      <c r="B34" s="4"/>
      <c r="C34" s="258"/>
      <c r="D34" s="6"/>
      <c r="E34" s="3"/>
      <c r="F34" s="3"/>
      <c r="G34" s="3"/>
      <c r="H34" s="3"/>
      <c r="I34" s="3"/>
      <c r="J34" s="3"/>
      <c r="K34" s="3"/>
      <c r="L34" s="3"/>
      <c r="M34" s="3"/>
      <c r="N34" s="3"/>
      <c r="O34" s="3"/>
      <c r="P34" s="3"/>
      <c r="Q34" s="3"/>
      <c r="R34" s="3"/>
      <c r="S34" s="3"/>
      <c r="T34" s="3"/>
      <c r="U34" s="3"/>
      <c r="V34" s="3"/>
      <c r="W34" s="3"/>
      <c r="X34" s="3"/>
      <c r="AE34">
        <v>15</v>
      </c>
      <c r="AF34">
        <v>21</v>
      </c>
      <c r="AG34" t="s">
        <v>261</v>
      </c>
    </row>
    <row r="35" spans="1:60" x14ac:dyDescent="0.2">
      <c r="A35" s="213"/>
      <c r="B35" s="214" t="s">
        <v>31</v>
      </c>
      <c r="C35" s="259"/>
      <c r="D35" s="215"/>
      <c r="E35" s="216"/>
      <c r="F35" s="216"/>
      <c r="G35" s="240">
        <f>G8+G10+G12+G18+G20+G25+G31</f>
        <v>0</v>
      </c>
      <c r="H35" s="3"/>
      <c r="I35" s="3"/>
      <c r="J35" s="3"/>
      <c r="K35" s="3"/>
      <c r="L35" s="3"/>
      <c r="M35" s="3"/>
      <c r="N35" s="3"/>
      <c r="O35" s="3"/>
      <c r="P35" s="3"/>
      <c r="Q35" s="3"/>
      <c r="R35" s="3"/>
      <c r="S35" s="3"/>
      <c r="T35" s="3"/>
      <c r="U35" s="3"/>
      <c r="V35" s="3"/>
      <c r="W35" s="3"/>
      <c r="X35" s="3"/>
      <c r="AE35">
        <f>SUMIF(L7:L33,AE34,G7:G33)</f>
        <v>0</v>
      </c>
      <c r="AF35">
        <f>SUMIF(L7:L33,AF34,G7:G33)</f>
        <v>0</v>
      </c>
      <c r="AG35" t="s">
        <v>380</v>
      </c>
    </row>
    <row r="36" spans="1:60" x14ac:dyDescent="0.2">
      <c r="A36" s="3"/>
      <c r="B36" s="4"/>
      <c r="C36" s="258"/>
      <c r="D36" s="6"/>
      <c r="E36" s="3"/>
      <c r="F36" s="3"/>
      <c r="G36" s="3"/>
      <c r="H36" s="3"/>
      <c r="I36" s="3"/>
      <c r="J36" s="3"/>
      <c r="K36" s="3"/>
      <c r="L36" s="3"/>
      <c r="M36" s="3"/>
      <c r="N36" s="3"/>
      <c r="O36" s="3"/>
      <c r="P36" s="3"/>
      <c r="Q36" s="3"/>
      <c r="R36" s="3"/>
      <c r="S36" s="3"/>
      <c r="T36" s="3"/>
      <c r="U36" s="3"/>
      <c r="V36" s="3"/>
      <c r="W36" s="3"/>
      <c r="X36" s="3"/>
    </row>
    <row r="37" spans="1:60" x14ac:dyDescent="0.2">
      <c r="A37" s="3"/>
      <c r="B37" s="4"/>
      <c r="C37" s="258"/>
      <c r="D37" s="6"/>
      <c r="E37" s="3"/>
      <c r="F37" s="3"/>
      <c r="G37" s="3"/>
      <c r="H37" s="3"/>
      <c r="I37" s="3"/>
      <c r="J37" s="3"/>
      <c r="K37" s="3"/>
      <c r="L37" s="3"/>
      <c r="M37" s="3"/>
      <c r="N37" s="3"/>
      <c r="O37" s="3"/>
      <c r="P37" s="3"/>
      <c r="Q37" s="3"/>
      <c r="R37" s="3"/>
      <c r="S37" s="3"/>
      <c r="T37" s="3"/>
      <c r="U37" s="3"/>
      <c r="V37" s="3"/>
      <c r="W37" s="3"/>
      <c r="X37" s="3"/>
    </row>
    <row r="38" spans="1:60" x14ac:dyDescent="0.2">
      <c r="A38" s="217" t="s">
        <v>381</v>
      </c>
      <c r="B38" s="217"/>
      <c r="C38" s="260"/>
      <c r="D38" s="6"/>
      <c r="E38" s="3"/>
      <c r="F38" s="3"/>
      <c r="G38" s="3"/>
      <c r="H38" s="3"/>
      <c r="I38" s="3"/>
      <c r="J38" s="3"/>
      <c r="K38" s="3"/>
      <c r="L38" s="3"/>
      <c r="M38" s="3"/>
      <c r="N38" s="3"/>
      <c r="O38" s="3"/>
      <c r="P38" s="3"/>
      <c r="Q38" s="3"/>
      <c r="R38" s="3"/>
      <c r="S38" s="3"/>
      <c r="T38" s="3"/>
      <c r="U38" s="3"/>
      <c r="V38" s="3"/>
      <c r="W38" s="3"/>
      <c r="X38" s="3"/>
    </row>
    <row r="39" spans="1:60" x14ac:dyDescent="0.2">
      <c r="A39" s="218"/>
      <c r="B39" s="219"/>
      <c r="C39" s="261"/>
      <c r="D39" s="219"/>
      <c r="E39" s="219"/>
      <c r="F39" s="219"/>
      <c r="G39" s="220"/>
      <c r="H39" s="3"/>
      <c r="I39" s="3"/>
      <c r="J39" s="3"/>
      <c r="K39" s="3"/>
      <c r="L39" s="3"/>
      <c r="M39" s="3"/>
      <c r="N39" s="3"/>
      <c r="O39" s="3"/>
      <c r="P39" s="3"/>
      <c r="Q39" s="3"/>
      <c r="R39" s="3"/>
      <c r="S39" s="3"/>
      <c r="T39" s="3"/>
      <c r="U39" s="3"/>
      <c r="V39" s="3"/>
      <c r="W39" s="3"/>
      <c r="X39" s="3"/>
      <c r="AG39" t="s">
        <v>382</v>
      </c>
    </row>
    <row r="40" spans="1:60" x14ac:dyDescent="0.2">
      <c r="A40" s="221"/>
      <c r="B40" s="222"/>
      <c r="C40" s="262"/>
      <c r="D40" s="222"/>
      <c r="E40" s="222"/>
      <c r="F40" s="222"/>
      <c r="G40" s="223"/>
      <c r="H40" s="3"/>
      <c r="I40" s="3"/>
      <c r="J40" s="3"/>
      <c r="K40" s="3"/>
      <c r="L40" s="3"/>
      <c r="M40" s="3"/>
      <c r="N40" s="3"/>
      <c r="O40" s="3"/>
      <c r="P40" s="3"/>
      <c r="Q40" s="3"/>
      <c r="R40" s="3"/>
      <c r="S40" s="3"/>
      <c r="T40" s="3"/>
      <c r="U40" s="3"/>
      <c r="V40" s="3"/>
      <c r="W40" s="3"/>
      <c r="X40" s="3"/>
    </row>
    <row r="41" spans="1:60" x14ac:dyDescent="0.2">
      <c r="A41" s="221"/>
      <c r="B41" s="222"/>
      <c r="C41" s="262"/>
      <c r="D41" s="222"/>
      <c r="E41" s="222"/>
      <c r="F41" s="222"/>
      <c r="G41" s="223"/>
      <c r="H41" s="3"/>
      <c r="I41" s="3"/>
      <c r="J41" s="3"/>
      <c r="K41" s="3"/>
      <c r="L41" s="3"/>
      <c r="M41" s="3"/>
      <c r="N41" s="3"/>
      <c r="O41" s="3"/>
      <c r="P41" s="3"/>
      <c r="Q41" s="3"/>
      <c r="R41" s="3"/>
      <c r="S41" s="3"/>
      <c r="T41" s="3"/>
      <c r="U41" s="3"/>
      <c r="V41" s="3"/>
      <c r="W41" s="3"/>
      <c r="X41" s="3"/>
    </row>
    <row r="42" spans="1:60" x14ac:dyDescent="0.2">
      <c r="A42" s="221"/>
      <c r="B42" s="222"/>
      <c r="C42" s="262"/>
      <c r="D42" s="222"/>
      <c r="E42" s="222"/>
      <c r="F42" s="222"/>
      <c r="G42" s="223"/>
      <c r="H42" s="3"/>
      <c r="I42" s="3"/>
      <c r="J42" s="3"/>
      <c r="K42" s="3"/>
      <c r="L42" s="3"/>
      <c r="M42" s="3"/>
      <c r="N42" s="3"/>
      <c r="O42" s="3"/>
      <c r="P42" s="3"/>
      <c r="Q42" s="3"/>
      <c r="R42" s="3"/>
      <c r="S42" s="3"/>
      <c r="T42" s="3"/>
      <c r="U42" s="3"/>
      <c r="V42" s="3"/>
      <c r="W42" s="3"/>
      <c r="X42" s="3"/>
    </row>
    <row r="43" spans="1:60" x14ac:dyDescent="0.2">
      <c r="A43" s="224"/>
      <c r="B43" s="225"/>
      <c r="C43" s="263"/>
      <c r="D43" s="225"/>
      <c r="E43" s="225"/>
      <c r="F43" s="225"/>
      <c r="G43" s="226"/>
      <c r="H43" s="3"/>
      <c r="I43" s="3"/>
      <c r="J43" s="3"/>
      <c r="K43" s="3"/>
      <c r="L43" s="3"/>
      <c r="M43" s="3"/>
      <c r="N43" s="3"/>
      <c r="O43" s="3"/>
      <c r="P43" s="3"/>
      <c r="Q43" s="3"/>
      <c r="R43" s="3"/>
      <c r="S43" s="3"/>
      <c r="T43" s="3"/>
      <c r="U43" s="3"/>
      <c r="V43" s="3"/>
      <c r="W43" s="3"/>
      <c r="X43" s="3"/>
    </row>
    <row r="44" spans="1:60" x14ac:dyDescent="0.2">
      <c r="A44" s="3"/>
      <c r="B44" s="4"/>
      <c r="C44" s="258"/>
      <c r="D44" s="6"/>
      <c r="E44" s="3"/>
      <c r="F44" s="3"/>
      <c r="G44" s="3"/>
      <c r="H44" s="3"/>
      <c r="I44" s="3"/>
      <c r="J44" s="3"/>
      <c r="K44" s="3"/>
      <c r="L44" s="3"/>
      <c r="M44" s="3"/>
      <c r="N44" s="3"/>
      <c r="O44" s="3"/>
      <c r="P44" s="3"/>
      <c r="Q44" s="3"/>
      <c r="R44" s="3"/>
      <c r="S44" s="3"/>
      <c r="T44" s="3"/>
      <c r="U44" s="3"/>
      <c r="V44" s="3"/>
      <c r="W44" s="3"/>
      <c r="X44" s="3"/>
    </row>
    <row r="45" spans="1:60" x14ac:dyDescent="0.2">
      <c r="C45" s="264"/>
      <c r="D45" s="10"/>
      <c r="AG45" t="s">
        <v>383</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1">
    <mergeCell ref="C33:G33"/>
    <mergeCell ref="A1:G1"/>
    <mergeCell ref="C2:G2"/>
    <mergeCell ref="C3:G3"/>
    <mergeCell ref="C4:G4"/>
    <mergeCell ref="A38:C38"/>
    <mergeCell ref="A39:G43"/>
    <mergeCell ref="C22:G22"/>
    <mergeCell ref="C27:G27"/>
    <mergeCell ref="C29:G29"/>
    <mergeCell ref="C30:G30"/>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7914-8300-4A29-95BF-C24DAFC72F0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 min="53" max="53" width="73.7109375"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87</v>
      </c>
      <c r="C3" s="199" t="s">
        <v>88</v>
      </c>
      <c r="D3" s="197"/>
      <c r="E3" s="197"/>
      <c r="F3" s="197"/>
      <c r="G3" s="198"/>
      <c r="AC3" s="175" t="s">
        <v>250</v>
      </c>
      <c r="AG3" t="s">
        <v>251</v>
      </c>
    </row>
    <row r="4" spans="1:60" ht="24.95" customHeight="1" x14ac:dyDescent="0.2">
      <c r="A4" s="200" t="s">
        <v>10</v>
      </c>
      <c r="B4" s="201" t="s">
        <v>50</v>
      </c>
      <c r="C4" s="202" t="s">
        <v>90</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220</v>
      </c>
      <c r="C8" s="254" t="s">
        <v>221</v>
      </c>
      <c r="D8" s="236"/>
      <c r="E8" s="237"/>
      <c r="F8" s="238"/>
      <c r="G8" s="239">
        <f>SUMIF(AG9:AG31,"&lt;&gt;NOR",G9:G31)</f>
        <v>0</v>
      </c>
      <c r="H8" s="233"/>
      <c r="I8" s="233">
        <f>SUM(I9:I31)</f>
        <v>0</v>
      </c>
      <c r="J8" s="233"/>
      <c r="K8" s="233">
        <f>SUM(K9:K31)</f>
        <v>0</v>
      </c>
      <c r="L8" s="233"/>
      <c r="M8" s="233">
        <f>SUM(M9:M31)</f>
        <v>0</v>
      </c>
      <c r="N8" s="232"/>
      <c r="O8" s="232">
        <f>SUM(O9:O31)</f>
        <v>4.7799999999999994</v>
      </c>
      <c r="P8" s="232"/>
      <c r="Q8" s="232">
        <f>SUM(Q9:Q31)</f>
        <v>37.93</v>
      </c>
      <c r="R8" s="233"/>
      <c r="S8" s="233"/>
      <c r="T8" s="233"/>
      <c r="U8" s="233"/>
      <c r="V8" s="233">
        <f>SUM(V9:V31)</f>
        <v>1050.7600000000002</v>
      </c>
      <c r="W8" s="233"/>
      <c r="X8" s="233"/>
      <c r="AG8" t="s">
        <v>275</v>
      </c>
    </row>
    <row r="9" spans="1:60" outlineLevel="1" x14ac:dyDescent="0.2">
      <c r="A9" s="247">
        <v>1</v>
      </c>
      <c r="B9" s="248" t="s">
        <v>2267</v>
      </c>
      <c r="C9" s="255" t="s">
        <v>2268</v>
      </c>
      <c r="D9" s="249" t="s">
        <v>307</v>
      </c>
      <c r="E9" s="250">
        <v>882</v>
      </c>
      <c r="F9" s="251"/>
      <c r="G9" s="252">
        <f>ROUND(E9*F9,2)</f>
        <v>0</v>
      </c>
      <c r="H9" s="231"/>
      <c r="I9" s="230">
        <f>ROUND(E9*H9,2)</f>
        <v>0</v>
      </c>
      <c r="J9" s="231"/>
      <c r="K9" s="230">
        <f>ROUND(E9*J9,2)</f>
        <v>0</v>
      </c>
      <c r="L9" s="230">
        <v>21</v>
      </c>
      <c r="M9" s="230">
        <f>G9*(1+L9/100)</f>
        <v>0</v>
      </c>
      <c r="N9" s="229">
        <v>0</v>
      </c>
      <c r="O9" s="229">
        <f>ROUND(E9*N9,2)</f>
        <v>0</v>
      </c>
      <c r="P9" s="229">
        <v>4.2999999999999997E-2</v>
      </c>
      <c r="Q9" s="229">
        <f>ROUND(E9*P9,2)</f>
        <v>37.93</v>
      </c>
      <c r="R9" s="230"/>
      <c r="S9" s="230" t="s">
        <v>279</v>
      </c>
      <c r="T9" s="230" t="s">
        <v>280</v>
      </c>
      <c r="U9" s="230">
        <v>0.54</v>
      </c>
      <c r="V9" s="230">
        <f>ROUND(E9*U9,2)</f>
        <v>476.28</v>
      </c>
      <c r="W9" s="230"/>
      <c r="X9" s="230" t="s">
        <v>281</v>
      </c>
      <c r="Y9" s="210"/>
      <c r="Z9" s="210"/>
      <c r="AA9" s="210"/>
      <c r="AB9" s="210"/>
      <c r="AC9" s="210"/>
      <c r="AD9" s="210"/>
      <c r="AE9" s="210"/>
      <c r="AF9" s="210"/>
      <c r="AG9" s="210" t="s">
        <v>637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1">
        <v>2</v>
      </c>
      <c r="B10" s="242" t="s">
        <v>2269</v>
      </c>
      <c r="C10" s="256" t="s">
        <v>2270</v>
      </c>
      <c r="D10" s="243" t="s">
        <v>307</v>
      </c>
      <c r="E10" s="244">
        <v>933</v>
      </c>
      <c r="F10" s="245"/>
      <c r="G10" s="246">
        <f>ROUND(E10*F10,2)</f>
        <v>0</v>
      </c>
      <c r="H10" s="231"/>
      <c r="I10" s="230">
        <f>ROUND(E10*H10,2)</f>
        <v>0</v>
      </c>
      <c r="J10" s="231"/>
      <c r="K10" s="230">
        <f>ROUND(E10*J10,2)</f>
        <v>0</v>
      </c>
      <c r="L10" s="230">
        <v>21</v>
      </c>
      <c r="M10" s="230">
        <f>G10*(1+L10/100)</f>
        <v>0</v>
      </c>
      <c r="N10" s="229">
        <v>2.0500000000000002E-3</v>
      </c>
      <c r="O10" s="229">
        <f>ROUND(E10*N10,2)</f>
        <v>1.91</v>
      </c>
      <c r="P10" s="229">
        <v>0</v>
      </c>
      <c r="Q10" s="229">
        <f>ROUND(E10*P10,2)</f>
        <v>0</v>
      </c>
      <c r="R10" s="230"/>
      <c r="S10" s="230" t="s">
        <v>279</v>
      </c>
      <c r="T10" s="230" t="s">
        <v>280</v>
      </c>
      <c r="U10" s="230">
        <v>0.60699999999999998</v>
      </c>
      <c r="V10" s="230">
        <f>ROUND(E10*U10,2)</f>
        <v>566.33000000000004</v>
      </c>
      <c r="W10" s="230"/>
      <c r="X10" s="230" t="s">
        <v>281</v>
      </c>
      <c r="Y10" s="210"/>
      <c r="Z10" s="210"/>
      <c r="AA10" s="210"/>
      <c r="AB10" s="210"/>
      <c r="AC10" s="210"/>
      <c r="AD10" s="210"/>
      <c r="AE10" s="210"/>
      <c r="AF10" s="210"/>
      <c r="AG10" s="210" t="s">
        <v>637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27"/>
      <c r="B11" s="228"/>
      <c r="C11" s="257" t="s">
        <v>2271</v>
      </c>
      <c r="D11" s="253"/>
      <c r="E11" s="253"/>
      <c r="F11" s="253"/>
      <c r="G11" s="253"/>
      <c r="H11" s="230"/>
      <c r="I11" s="230"/>
      <c r="J11" s="230"/>
      <c r="K11" s="230"/>
      <c r="L11" s="230"/>
      <c r="M11" s="230"/>
      <c r="N11" s="229"/>
      <c r="O11" s="229"/>
      <c r="P11" s="229"/>
      <c r="Q11" s="229"/>
      <c r="R11" s="230"/>
      <c r="S11" s="230"/>
      <c r="T11" s="230"/>
      <c r="U11" s="230"/>
      <c r="V11" s="230"/>
      <c r="W11" s="230"/>
      <c r="X11" s="230"/>
      <c r="Y11" s="210"/>
      <c r="Z11" s="210"/>
      <c r="AA11" s="210"/>
      <c r="AB11" s="210"/>
      <c r="AC11" s="210"/>
      <c r="AD11" s="210"/>
      <c r="AE11" s="210"/>
      <c r="AF11" s="210"/>
      <c r="AG11" s="210" t="s">
        <v>294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47">
        <v>3</v>
      </c>
      <c r="B12" s="248" t="s">
        <v>2272</v>
      </c>
      <c r="C12" s="255" t="s">
        <v>2273</v>
      </c>
      <c r="D12" s="249" t="s">
        <v>345</v>
      </c>
      <c r="E12" s="250">
        <v>24</v>
      </c>
      <c r="F12" s="251"/>
      <c r="G12" s="252">
        <f>ROUND(E12*F12,2)</f>
        <v>0</v>
      </c>
      <c r="H12" s="231"/>
      <c r="I12" s="230">
        <f>ROUND(E12*H12,2)</f>
        <v>0</v>
      </c>
      <c r="J12" s="231"/>
      <c r="K12" s="230">
        <f>ROUND(E12*J12,2)</f>
        <v>0</v>
      </c>
      <c r="L12" s="230">
        <v>21</v>
      </c>
      <c r="M12" s="230">
        <f>G12*(1+L12/100)</f>
        <v>0</v>
      </c>
      <c r="N12" s="229">
        <v>6.7000000000000002E-4</v>
      </c>
      <c r="O12" s="229">
        <f>ROUND(E12*N12,2)</f>
        <v>0.02</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7">
        <v>4</v>
      </c>
      <c r="B13" s="248" t="s">
        <v>2274</v>
      </c>
      <c r="C13" s="255" t="s">
        <v>2275</v>
      </c>
      <c r="D13" s="249" t="s">
        <v>345</v>
      </c>
      <c r="E13" s="250">
        <v>24</v>
      </c>
      <c r="F13" s="251"/>
      <c r="G13" s="252">
        <f>ROUND(E13*F13,2)</f>
        <v>0</v>
      </c>
      <c r="H13" s="231"/>
      <c r="I13" s="230">
        <f>ROUND(E13*H13,2)</f>
        <v>0</v>
      </c>
      <c r="J13" s="231"/>
      <c r="K13" s="230">
        <f>ROUND(E13*J13,2)</f>
        <v>0</v>
      </c>
      <c r="L13" s="230">
        <v>21</v>
      </c>
      <c r="M13" s="230">
        <f>G13*(1+L13/100)</f>
        <v>0</v>
      </c>
      <c r="N13" s="229">
        <v>7.3999999999999999E-4</v>
      </c>
      <c r="O13" s="229">
        <f>ROUND(E13*N13,2)</f>
        <v>0.02</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7">
        <v>5</v>
      </c>
      <c r="B14" s="248" t="s">
        <v>2276</v>
      </c>
      <c r="C14" s="255" t="s">
        <v>2277</v>
      </c>
      <c r="D14" s="249" t="s">
        <v>345</v>
      </c>
      <c r="E14" s="250">
        <v>50</v>
      </c>
      <c r="F14" s="251"/>
      <c r="G14" s="252">
        <f>ROUND(E14*F14,2)</f>
        <v>0</v>
      </c>
      <c r="H14" s="231"/>
      <c r="I14" s="230">
        <f>ROUND(E14*H14,2)</f>
        <v>0</v>
      </c>
      <c r="J14" s="231"/>
      <c r="K14" s="230">
        <f>ROUND(E14*J14,2)</f>
        <v>0</v>
      </c>
      <c r="L14" s="230">
        <v>21</v>
      </c>
      <c r="M14" s="230">
        <f>G14*(1+L14/100)</f>
        <v>0</v>
      </c>
      <c r="N14" s="229">
        <v>8.0000000000000004E-4</v>
      </c>
      <c r="O14" s="229">
        <f>ROUND(E14*N14,2)</f>
        <v>0.04</v>
      </c>
      <c r="P14" s="229">
        <v>0</v>
      </c>
      <c r="Q14" s="229">
        <f>ROUND(E14*P14,2)</f>
        <v>0</v>
      </c>
      <c r="R14" s="230"/>
      <c r="S14" s="230" t="s">
        <v>279</v>
      </c>
      <c r="T14" s="230" t="s">
        <v>280</v>
      </c>
      <c r="U14" s="230">
        <v>0</v>
      </c>
      <c r="V14" s="230">
        <f>ROUND(E14*U14,2)</f>
        <v>0</v>
      </c>
      <c r="W14" s="230"/>
      <c r="X14" s="230" t="s">
        <v>387</v>
      </c>
      <c r="Y14" s="210"/>
      <c r="Z14" s="210"/>
      <c r="AA14" s="210"/>
      <c r="AB14" s="210"/>
      <c r="AC14" s="210"/>
      <c r="AD14" s="210"/>
      <c r="AE14" s="210"/>
      <c r="AF14" s="210"/>
      <c r="AG14" s="210" t="s">
        <v>440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47">
        <v>6</v>
      </c>
      <c r="B15" s="248" t="s">
        <v>2278</v>
      </c>
      <c r="C15" s="255" t="s">
        <v>2279</v>
      </c>
      <c r="D15" s="249" t="s">
        <v>345</v>
      </c>
      <c r="E15" s="250">
        <v>115</v>
      </c>
      <c r="F15" s="251"/>
      <c r="G15" s="252">
        <f>ROUND(E15*F15,2)</f>
        <v>0</v>
      </c>
      <c r="H15" s="231"/>
      <c r="I15" s="230">
        <f>ROUND(E15*H15,2)</f>
        <v>0</v>
      </c>
      <c r="J15" s="231"/>
      <c r="K15" s="230">
        <f>ROUND(E15*J15,2)</f>
        <v>0</v>
      </c>
      <c r="L15" s="230">
        <v>21</v>
      </c>
      <c r="M15" s="230">
        <f>G15*(1+L15/100)</f>
        <v>0</v>
      </c>
      <c r="N15" s="229">
        <v>8.9999999999999998E-4</v>
      </c>
      <c r="O15" s="229">
        <f>ROUND(E15*N15,2)</f>
        <v>0.1</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7</v>
      </c>
      <c r="B16" s="248" t="s">
        <v>2280</v>
      </c>
      <c r="C16" s="255" t="s">
        <v>2281</v>
      </c>
      <c r="D16" s="249" t="s">
        <v>345</v>
      </c>
      <c r="E16" s="250">
        <v>57</v>
      </c>
      <c r="F16" s="251"/>
      <c r="G16" s="252">
        <f>ROUND(E16*F16,2)</f>
        <v>0</v>
      </c>
      <c r="H16" s="231"/>
      <c r="I16" s="230">
        <f>ROUND(E16*H16,2)</f>
        <v>0</v>
      </c>
      <c r="J16" s="231"/>
      <c r="K16" s="230">
        <f>ROUND(E16*J16,2)</f>
        <v>0</v>
      </c>
      <c r="L16" s="230">
        <v>21</v>
      </c>
      <c r="M16" s="230">
        <f>G16*(1+L16/100)</f>
        <v>0</v>
      </c>
      <c r="N16" s="229">
        <v>1.0399999999999999E-3</v>
      </c>
      <c r="O16" s="229">
        <f>ROUND(E16*N16,2)</f>
        <v>0.06</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v>8</v>
      </c>
      <c r="B17" s="248" t="s">
        <v>2282</v>
      </c>
      <c r="C17" s="255" t="s">
        <v>2283</v>
      </c>
      <c r="D17" s="249" t="s">
        <v>345</v>
      </c>
      <c r="E17" s="250">
        <v>3</v>
      </c>
      <c r="F17" s="251"/>
      <c r="G17" s="252">
        <f>ROUND(E17*F17,2)</f>
        <v>0</v>
      </c>
      <c r="H17" s="231"/>
      <c r="I17" s="230">
        <f>ROUND(E17*H17,2)</f>
        <v>0</v>
      </c>
      <c r="J17" s="231"/>
      <c r="K17" s="230">
        <f>ROUND(E17*J17,2)</f>
        <v>0</v>
      </c>
      <c r="L17" s="230">
        <v>21</v>
      </c>
      <c r="M17" s="230">
        <f>G17*(1+L17/100)</f>
        <v>0</v>
      </c>
      <c r="N17" s="229">
        <v>1.0300000000000001E-3</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v>9</v>
      </c>
      <c r="B18" s="248" t="s">
        <v>2284</v>
      </c>
      <c r="C18" s="255" t="s">
        <v>2285</v>
      </c>
      <c r="D18" s="249" t="s">
        <v>345</v>
      </c>
      <c r="E18" s="250">
        <v>50</v>
      </c>
      <c r="F18" s="251"/>
      <c r="G18" s="252">
        <f>ROUND(E18*F18,2)</f>
        <v>0</v>
      </c>
      <c r="H18" s="231"/>
      <c r="I18" s="230">
        <f>ROUND(E18*H18,2)</f>
        <v>0</v>
      </c>
      <c r="J18" s="231"/>
      <c r="K18" s="230">
        <f>ROUND(E18*J18,2)</f>
        <v>0</v>
      </c>
      <c r="L18" s="230">
        <v>21</v>
      </c>
      <c r="M18" s="230">
        <f>G18*(1+L18/100)</f>
        <v>0</v>
      </c>
      <c r="N18" s="229">
        <v>1.1100000000000001E-3</v>
      </c>
      <c r="O18" s="229">
        <f>ROUND(E18*N18,2)</f>
        <v>0.06</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7">
        <v>10</v>
      </c>
      <c r="B19" s="248" t="s">
        <v>2286</v>
      </c>
      <c r="C19" s="255" t="s">
        <v>2287</v>
      </c>
      <c r="D19" s="249" t="s">
        <v>345</v>
      </c>
      <c r="E19" s="250">
        <v>58</v>
      </c>
      <c r="F19" s="251"/>
      <c r="G19" s="252">
        <f>ROUND(E19*F19,2)</f>
        <v>0</v>
      </c>
      <c r="H19" s="231"/>
      <c r="I19" s="230">
        <f>ROUND(E19*H19,2)</f>
        <v>0</v>
      </c>
      <c r="J19" s="231"/>
      <c r="K19" s="230">
        <f>ROUND(E19*J19,2)</f>
        <v>0</v>
      </c>
      <c r="L19" s="230">
        <v>21</v>
      </c>
      <c r="M19" s="230">
        <f>G19*(1+L19/100)</f>
        <v>0</v>
      </c>
      <c r="N19" s="229">
        <v>1.23E-3</v>
      </c>
      <c r="O19" s="229">
        <f>ROUND(E19*N19,2)</f>
        <v>7.0000000000000007E-2</v>
      </c>
      <c r="P19" s="229">
        <v>0</v>
      </c>
      <c r="Q19" s="229">
        <f>ROUND(E19*P19,2)</f>
        <v>0</v>
      </c>
      <c r="R19" s="230"/>
      <c r="S19" s="230" t="s">
        <v>279</v>
      </c>
      <c r="T19" s="230" t="s">
        <v>280</v>
      </c>
      <c r="U19" s="230">
        <v>0</v>
      </c>
      <c r="V19" s="230">
        <f>ROUND(E19*U19,2)</f>
        <v>0</v>
      </c>
      <c r="W19" s="230"/>
      <c r="X19" s="230" t="s">
        <v>387</v>
      </c>
      <c r="Y19" s="210"/>
      <c r="Z19" s="210"/>
      <c r="AA19" s="210"/>
      <c r="AB19" s="210"/>
      <c r="AC19" s="210"/>
      <c r="AD19" s="210"/>
      <c r="AE19" s="210"/>
      <c r="AF19" s="210"/>
      <c r="AG19" s="210" t="s">
        <v>440</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v>11</v>
      </c>
      <c r="B20" s="248" t="s">
        <v>2288</v>
      </c>
      <c r="C20" s="255" t="s">
        <v>2289</v>
      </c>
      <c r="D20" s="249" t="s">
        <v>345</v>
      </c>
      <c r="E20" s="250">
        <v>85</v>
      </c>
      <c r="F20" s="251"/>
      <c r="G20" s="252">
        <f>ROUND(E20*F20,2)</f>
        <v>0</v>
      </c>
      <c r="H20" s="231"/>
      <c r="I20" s="230">
        <f>ROUND(E20*H20,2)</f>
        <v>0</v>
      </c>
      <c r="J20" s="231"/>
      <c r="K20" s="230">
        <f>ROUND(E20*J20,2)</f>
        <v>0</v>
      </c>
      <c r="L20" s="230">
        <v>21</v>
      </c>
      <c r="M20" s="230">
        <f>G20*(1+L20/100)</f>
        <v>0</v>
      </c>
      <c r="N20" s="229">
        <v>1.41E-3</v>
      </c>
      <c r="O20" s="229">
        <f>ROUND(E20*N20,2)</f>
        <v>0.12</v>
      </c>
      <c r="P20" s="229">
        <v>0</v>
      </c>
      <c r="Q20" s="229">
        <f>ROUND(E20*P20,2)</f>
        <v>0</v>
      </c>
      <c r="R20" s="230"/>
      <c r="S20" s="230" t="s">
        <v>279</v>
      </c>
      <c r="T20" s="230" t="s">
        <v>280</v>
      </c>
      <c r="U20" s="230">
        <v>0</v>
      </c>
      <c r="V20" s="230">
        <f>ROUND(E20*U20,2)</f>
        <v>0</v>
      </c>
      <c r="W20" s="230"/>
      <c r="X20" s="230" t="s">
        <v>387</v>
      </c>
      <c r="Y20" s="210"/>
      <c r="Z20" s="210"/>
      <c r="AA20" s="210"/>
      <c r="AB20" s="210"/>
      <c r="AC20" s="210"/>
      <c r="AD20" s="210"/>
      <c r="AE20" s="210"/>
      <c r="AF20" s="210"/>
      <c r="AG20" s="210" t="s">
        <v>440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v>12</v>
      </c>
      <c r="B21" s="248" t="s">
        <v>2290</v>
      </c>
      <c r="C21" s="255" t="s">
        <v>2291</v>
      </c>
      <c r="D21" s="249" t="s">
        <v>345</v>
      </c>
      <c r="E21" s="250">
        <v>44</v>
      </c>
      <c r="F21" s="251"/>
      <c r="G21" s="252">
        <f>ROUND(E21*F21,2)</f>
        <v>0</v>
      </c>
      <c r="H21" s="231"/>
      <c r="I21" s="230">
        <f>ROUND(E21*H21,2)</f>
        <v>0</v>
      </c>
      <c r="J21" s="231"/>
      <c r="K21" s="230">
        <f>ROUND(E21*J21,2)</f>
        <v>0</v>
      </c>
      <c r="L21" s="230">
        <v>21</v>
      </c>
      <c r="M21" s="230">
        <f>G21*(1+L21/100)</f>
        <v>0</v>
      </c>
      <c r="N21" s="229">
        <v>1.5299999999999999E-3</v>
      </c>
      <c r="O21" s="229">
        <f>ROUND(E21*N21,2)</f>
        <v>7.0000000000000007E-2</v>
      </c>
      <c r="P21" s="229">
        <v>0</v>
      </c>
      <c r="Q21" s="229">
        <f>ROUND(E21*P21,2)</f>
        <v>0</v>
      </c>
      <c r="R21" s="230"/>
      <c r="S21" s="230" t="s">
        <v>279</v>
      </c>
      <c r="T21" s="230" t="s">
        <v>280</v>
      </c>
      <c r="U21" s="230">
        <v>0</v>
      </c>
      <c r="V21" s="230">
        <f>ROUND(E21*U21,2)</f>
        <v>0</v>
      </c>
      <c r="W21" s="230"/>
      <c r="X21" s="230" t="s">
        <v>387</v>
      </c>
      <c r="Y21" s="210"/>
      <c r="Z21" s="210"/>
      <c r="AA21" s="210"/>
      <c r="AB21" s="210"/>
      <c r="AC21" s="210"/>
      <c r="AD21" s="210"/>
      <c r="AE21" s="210"/>
      <c r="AF21" s="210"/>
      <c r="AG21" s="210" t="s">
        <v>440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7">
        <v>13</v>
      </c>
      <c r="B22" s="248" t="s">
        <v>2292</v>
      </c>
      <c r="C22" s="255" t="s">
        <v>2293</v>
      </c>
      <c r="D22" s="249" t="s">
        <v>345</v>
      </c>
      <c r="E22" s="250">
        <v>70</v>
      </c>
      <c r="F22" s="251"/>
      <c r="G22" s="252">
        <f>ROUND(E22*F22,2)</f>
        <v>0</v>
      </c>
      <c r="H22" s="231"/>
      <c r="I22" s="230">
        <f>ROUND(E22*H22,2)</f>
        <v>0</v>
      </c>
      <c r="J22" s="231"/>
      <c r="K22" s="230">
        <f>ROUND(E22*J22,2)</f>
        <v>0</v>
      </c>
      <c r="L22" s="230">
        <v>21</v>
      </c>
      <c r="M22" s="230">
        <f>G22*(1+L22/100)</f>
        <v>0</v>
      </c>
      <c r="N22" s="229">
        <v>1.83E-3</v>
      </c>
      <c r="O22" s="229">
        <f>ROUND(E22*N22,2)</f>
        <v>0.13</v>
      </c>
      <c r="P22" s="229">
        <v>0</v>
      </c>
      <c r="Q22" s="229">
        <f>ROUND(E22*P22,2)</f>
        <v>0</v>
      </c>
      <c r="R22" s="230"/>
      <c r="S22" s="230" t="s">
        <v>279</v>
      </c>
      <c r="T22" s="230" t="s">
        <v>280</v>
      </c>
      <c r="U22" s="230">
        <v>0</v>
      </c>
      <c r="V22" s="230">
        <f>ROUND(E22*U22,2)</f>
        <v>0</v>
      </c>
      <c r="W22" s="230"/>
      <c r="X22" s="230" t="s">
        <v>387</v>
      </c>
      <c r="Y22" s="210"/>
      <c r="Z22" s="210"/>
      <c r="AA22" s="210"/>
      <c r="AB22" s="210"/>
      <c r="AC22" s="210"/>
      <c r="AD22" s="210"/>
      <c r="AE22" s="210"/>
      <c r="AF22" s="210"/>
      <c r="AG22" s="210" t="s">
        <v>440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v>14</v>
      </c>
      <c r="B23" s="248" t="s">
        <v>2294</v>
      </c>
      <c r="C23" s="255" t="s">
        <v>2295</v>
      </c>
      <c r="D23" s="249" t="s">
        <v>345</v>
      </c>
      <c r="E23" s="250">
        <v>85</v>
      </c>
      <c r="F23" s="251"/>
      <c r="G23" s="252">
        <f>ROUND(E23*F23,2)</f>
        <v>0</v>
      </c>
      <c r="H23" s="231"/>
      <c r="I23" s="230">
        <f>ROUND(E23*H23,2)</f>
        <v>0</v>
      </c>
      <c r="J23" s="231"/>
      <c r="K23" s="230">
        <f>ROUND(E23*J23,2)</f>
        <v>0</v>
      </c>
      <c r="L23" s="230">
        <v>21</v>
      </c>
      <c r="M23" s="230">
        <f>G23*(1+L23/100)</f>
        <v>0</v>
      </c>
      <c r="N23" s="229">
        <v>1.8699999999999999E-3</v>
      </c>
      <c r="O23" s="229">
        <f>ROUND(E23*N23,2)</f>
        <v>0.16</v>
      </c>
      <c r="P23" s="229">
        <v>0</v>
      </c>
      <c r="Q23" s="229">
        <f>ROUND(E23*P23,2)</f>
        <v>0</v>
      </c>
      <c r="R23" s="230"/>
      <c r="S23" s="230" t="s">
        <v>279</v>
      </c>
      <c r="T23" s="230" t="s">
        <v>280</v>
      </c>
      <c r="U23" s="230">
        <v>0</v>
      </c>
      <c r="V23" s="230">
        <f>ROUND(E23*U23,2)</f>
        <v>0</v>
      </c>
      <c r="W23" s="230"/>
      <c r="X23" s="230" t="s">
        <v>387</v>
      </c>
      <c r="Y23" s="210"/>
      <c r="Z23" s="210"/>
      <c r="AA23" s="210"/>
      <c r="AB23" s="210"/>
      <c r="AC23" s="210"/>
      <c r="AD23" s="210"/>
      <c r="AE23" s="210"/>
      <c r="AF23" s="210"/>
      <c r="AG23" s="210" t="s">
        <v>440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7">
        <v>15</v>
      </c>
      <c r="B24" s="248" t="s">
        <v>2296</v>
      </c>
      <c r="C24" s="255" t="s">
        <v>2297</v>
      </c>
      <c r="D24" s="249" t="s">
        <v>345</v>
      </c>
      <c r="E24" s="250">
        <v>44</v>
      </c>
      <c r="F24" s="251"/>
      <c r="G24" s="252">
        <f>ROUND(E24*F24,2)</f>
        <v>0</v>
      </c>
      <c r="H24" s="231"/>
      <c r="I24" s="230">
        <f>ROUND(E24*H24,2)</f>
        <v>0</v>
      </c>
      <c r="J24" s="231"/>
      <c r="K24" s="230">
        <f>ROUND(E24*J24,2)</f>
        <v>0</v>
      </c>
      <c r="L24" s="230">
        <v>21</v>
      </c>
      <c r="M24" s="230">
        <f>G24*(1+L24/100)</f>
        <v>0</v>
      </c>
      <c r="N24" s="229">
        <v>1.99E-3</v>
      </c>
      <c r="O24" s="229">
        <f>ROUND(E24*N24,2)</f>
        <v>0.09</v>
      </c>
      <c r="P24" s="229">
        <v>0</v>
      </c>
      <c r="Q24" s="229">
        <f>ROUND(E24*P24,2)</f>
        <v>0</v>
      </c>
      <c r="R24" s="230"/>
      <c r="S24" s="230" t="s">
        <v>279</v>
      </c>
      <c r="T24" s="230" t="s">
        <v>280</v>
      </c>
      <c r="U24" s="230">
        <v>0</v>
      </c>
      <c r="V24" s="230">
        <f>ROUND(E24*U24,2)</f>
        <v>0</v>
      </c>
      <c r="W24" s="230"/>
      <c r="X24" s="230" t="s">
        <v>387</v>
      </c>
      <c r="Y24" s="210"/>
      <c r="Z24" s="210"/>
      <c r="AA24" s="210"/>
      <c r="AB24" s="210"/>
      <c r="AC24" s="210"/>
      <c r="AD24" s="210"/>
      <c r="AE24" s="210"/>
      <c r="AF24" s="210"/>
      <c r="AG24" s="210" t="s">
        <v>440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7">
        <v>16</v>
      </c>
      <c r="B25" s="248" t="s">
        <v>2298</v>
      </c>
      <c r="C25" s="255" t="s">
        <v>2299</v>
      </c>
      <c r="D25" s="249" t="s">
        <v>345</v>
      </c>
      <c r="E25" s="250">
        <v>72</v>
      </c>
      <c r="F25" s="251"/>
      <c r="G25" s="252">
        <f>ROUND(E25*F25,2)</f>
        <v>0</v>
      </c>
      <c r="H25" s="231"/>
      <c r="I25" s="230">
        <f>ROUND(E25*H25,2)</f>
        <v>0</v>
      </c>
      <c r="J25" s="231"/>
      <c r="K25" s="230">
        <f>ROUND(E25*J25,2)</f>
        <v>0</v>
      </c>
      <c r="L25" s="230">
        <v>21</v>
      </c>
      <c r="M25" s="230">
        <f>G25*(1+L25/100)</f>
        <v>0</v>
      </c>
      <c r="N25" s="229">
        <v>2.2200000000000002E-3</v>
      </c>
      <c r="O25" s="229">
        <f>ROUND(E25*N25,2)</f>
        <v>0.16</v>
      </c>
      <c r="P25" s="229">
        <v>0</v>
      </c>
      <c r="Q25" s="229">
        <f>ROUND(E25*P25,2)</f>
        <v>0</v>
      </c>
      <c r="R25" s="230"/>
      <c r="S25" s="230" t="s">
        <v>279</v>
      </c>
      <c r="T25" s="230" t="s">
        <v>280</v>
      </c>
      <c r="U25" s="230">
        <v>0</v>
      </c>
      <c r="V25" s="230">
        <f>ROUND(E25*U25,2)</f>
        <v>0</v>
      </c>
      <c r="W25" s="230"/>
      <c r="X25" s="230" t="s">
        <v>387</v>
      </c>
      <c r="Y25" s="210"/>
      <c r="Z25" s="210"/>
      <c r="AA25" s="210"/>
      <c r="AB25" s="210"/>
      <c r="AC25" s="210"/>
      <c r="AD25" s="210"/>
      <c r="AE25" s="210"/>
      <c r="AF25" s="210"/>
      <c r="AG25" s="210" t="s">
        <v>440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47">
        <v>17</v>
      </c>
      <c r="B26" s="248" t="s">
        <v>2300</v>
      </c>
      <c r="C26" s="255" t="s">
        <v>2301</v>
      </c>
      <c r="D26" s="249" t="s">
        <v>345</v>
      </c>
      <c r="E26" s="250">
        <v>287</v>
      </c>
      <c r="F26" s="251"/>
      <c r="G26" s="252">
        <f>ROUND(E26*F26,2)</f>
        <v>0</v>
      </c>
      <c r="H26" s="231"/>
      <c r="I26" s="230">
        <f>ROUND(E26*H26,2)</f>
        <v>0</v>
      </c>
      <c r="J26" s="231"/>
      <c r="K26" s="230">
        <f>ROUND(E26*J26,2)</f>
        <v>0</v>
      </c>
      <c r="L26" s="230">
        <v>21</v>
      </c>
      <c r="M26" s="230">
        <f>G26*(1+L26/100)</f>
        <v>0</v>
      </c>
      <c r="N26" s="229">
        <v>2.5000000000000001E-3</v>
      </c>
      <c r="O26" s="229">
        <f>ROUND(E26*N26,2)</f>
        <v>0.72</v>
      </c>
      <c r="P26" s="229">
        <v>0</v>
      </c>
      <c r="Q26" s="229">
        <f>ROUND(E26*P26,2)</f>
        <v>0</v>
      </c>
      <c r="R26" s="230"/>
      <c r="S26" s="230" t="s">
        <v>279</v>
      </c>
      <c r="T26" s="230" t="s">
        <v>280</v>
      </c>
      <c r="U26" s="230">
        <v>0</v>
      </c>
      <c r="V26" s="230">
        <f>ROUND(E26*U26,2)</f>
        <v>0</v>
      </c>
      <c r="W26" s="230"/>
      <c r="X26" s="230" t="s">
        <v>387</v>
      </c>
      <c r="Y26" s="210"/>
      <c r="Z26" s="210"/>
      <c r="AA26" s="210"/>
      <c r="AB26" s="210"/>
      <c r="AC26" s="210"/>
      <c r="AD26" s="210"/>
      <c r="AE26" s="210"/>
      <c r="AF26" s="210"/>
      <c r="AG26" s="210" t="s">
        <v>440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7">
        <v>18</v>
      </c>
      <c r="B27" s="248" t="s">
        <v>2302</v>
      </c>
      <c r="C27" s="255" t="s">
        <v>2303</v>
      </c>
      <c r="D27" s="249" t="s">
        <v>345</v>
      </c>
      <c r="E27" s="250">
        <v>2</v>
      </c>
      <c r="F27" s="251"/>
      <c r="G27" s="252">
        <f>ROUND(E27*F27,2)</f>
        <v>0</v>
      </c>
      <c r="H27" s="231"/>
      <c r="I27" s="230">
        <f>ROUND(E27*H27,2)</f>
        <v>0</v>
      </c>
      <c r="J27" s="231"/>
      <c r="K27" s="230">
        <f>ROUND(E27*J27,2)</f>
        <v>0</v>
      </c>
      <c r="L27" s="230">
        <v>21</v>
      </c>
      <c r="M27" s="230">
        <f>G27*(1+L27/100)</f>
        <v>0</v>
      </c>
      <c r="N27" s="229">
        <v>2.7299999999999998E-3</v>
      </c>
      <c r="O27" s="229">
        <f>ROUND(E27*N27,2)</f>
        <v>0.01</v>
      </c>
      <c r="P27" s="229">
        <v>0</v>
      </c>
      <c r="Q27" s="229">
        <f>ROUND(E27*P27,2)</f>
        <v>0</v>
      </c>
      <c r="R27" s="230"/>
      <c r="S27" s="230" t="s">
        <v>279</v>
      </c>
      <c r="T27" s="230" t="s">
        <v>280</v>
      </c>
      <c r="U27" s="230">
        <v>0</v>
      </c>
      <c r="V27" s="230">
        <f>ROUND(E27*U27,2)</f>
        <v>0</v>
      </c>
      <c r="W27" s="230"/>
      <c r="X27" s="230" t="s">
        <v>387</v>
      </c>
      <c r="Y27" s="210"/>
      <c r="Z27" s="210"/>
      <c r="AA27" s="210"/>
      <c r="AB27" s="210"/>
      <c r="AC27" s="210"/>
      <c r="AD27" s="210"/>
      <c r="AE27" s="210"/>
      <c r="AF27" s="210"/>
      <c r="AG27" s="210" t="s">
        <v>440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47">
        <v>19</v>
      </c>
      <c r="B28" s="248" t="s">
        <v>2304</v>
      </c>
      <c r="C28" s="255" t="s">
        <v>2305</v>
      </c>
      <c r="D28" s="249" t="s">
        <v>345</v>
      </c>
      <c r="E28" s="250">
        <v>269</v>
      </c>
      <c r="F28" s="251"/>
      <c r="G28" s="252">
        <f>ROUND(E28*F28,2)</f>
        <v>0</v>
      </c>
      <c r="H28" s="231"/>
      <c r="I28" s="230">
        <f>ROUND(E28*H28,2)</f>
        <v>0</v>
      </c>
      <c r="J28" s="231"/>
      <c r="K28" s="230">
        <f>ROUND(E28*J28,2)</f>
        <v>0</v>
      </c>
      <c r="L28" s="230">
        <v>21</v>
      </c>
      <c r="M28" s="230">
        <f>G28*(1+L28/100)</f>
        <v>0</v>
      </c>
      <c r="N28" s="229">
        <v>3.8400000000000001E-3</v>
      </c>
      <c r="O28" s="229">
        <f>ROUND(E28*N28,2)</f>
        <v>1.03</v>
      </c>
      <c r="P28" s="229">
        <v>0</v>
      </c>
      <c r="Q28" s="229">
        <f>ROUND(E28*P28,2)</f>
        <v>0</v>
      </c>
      <c r="R28" s="230"/>
      <c r="S28" s="230" t="s">
        <v>279</v>
      </c>
      <c r="T28" s="230" t="s">
        <v>280</v>
      </c>
      <c r="U28" s="230">
        <v>0</v>
      </c>
      <c r="V28" s="230">
        <f>ROUND(E28*U28,2)</f>
        <v>0</v>
      </c>
      <c r="W28" s="230"/>
      <c r="X28" s="230" t="s">
        <v>387</v>
      </c>
      <c r="Y28" s="210"/>
      <c r="Z28" s="210"/>
      <c r="AA28" s="210"/>
      <c r="AB28" s="210"/>
      <c r="AC28" s="210"/>
      <c r="AD28" s="210"/>
      <c r="AE28" s="210"/>
      <c r="AF28" s="210"/>
      <c r="AG28" s="210" t="s">
        <v>440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7">
        <v>20</v>
      </c>
      <c r="B29" s="248" t="s">
        <v>2306</v>
      </c>
      <c r="C29" s="255" t="s">
        <v>2307</v>
      </c>
      <c r="D29" s="249" t="s">
        <v>345</v>
      </c>
      <c r="E29" s="250">
        <v>2</v>
      </c>
      <c r="F29" s="251"/>
      <c r="G29" s="252">
        <f>ROUND(E29*F29,2)</f>
        <v>0</v>
      </c>
      <c r="H29" s="231"/>
      <c r="I29" s="230">
        <f>ROUND(E29*H29,2)</f>
        <v>0</v>
      </c>
      <c r="J29" s="231"/>
      <c r="K29" s="230">
        <f>ROUND(E29*J29,2)</f>
        <v>0</v>
      </c>
      <c r="L29" s="230">
        <v>21</v>
      </c>
      <c r="M29" s="230">
        <f>G29*(1+L29/100)</f>
        <v>0</v>
      </c>
      <c r="N29" s="229">
        <v>4.1399999999999996E-3</v>
      </c>
      <c r="O29" s="229">
        <f>ROUND(E29*N29,2)</f>
        <v>0.01</v>
      </c>
      <c r="P29" s="229">
        <v>0</v>
      </c>
      <c r="Q29" s="229">
        <f>ROUND(E29*P29,2)</f>
        <v>0</v>
      </c>
      <c r="R29" s="230"/>
      <c r="S29" s="230" t="s">
        <v>279</v>
      </c>
      <c r="T29" s="230" t="s">
        <v>280</v>
      </c>
      <c r="U29" s="230">
        <v>0</v>
      </c>
      <c r="V29" s="230">
        <f>ROUND(E29*U29,2)</f>
        <v>0</v>
      </c>
      <c r="W29" s="230"/>
      <c r="X29" s="230" t="s">
        <v>387</v>
      </c>
      <c r="Y29" s="210"/>
      <c r="Z29" s="210"/>
      <c r="AA29" s="210"/>
      <c r="AB29" s="210"/>
      <c r="AC29" s="210"/>
      <c r="AD29" s="210"/>
      <c r="AE29" s="210"/>
      <c r="AF29" s="210"/>
      <c r="AG29" s="210" t="s">
        <v>440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7">
        <v>21</v>
      </c>
      <c r="B30" s="248" t="s">
        <v>395</v>
      </c>
      <c r="C30" s="255" t="s">
        <v>396</v>
      </c>
      <c r="D30" s="249" t="s">
        <v>304</v>
      </c>
      <c r="E30" s="250">
        <v>4.6840200000000003</v>
      </c>
      <c r="F30" s="251"/>
      <c r="G30" s="252">
        <f>ROUND(E30*F30,2)</f>
        <v>0</v>
      </c>
      <c r="H30" s="231"/>
      <c r="I30" s="230">
        <f>ROUND(E30*H30,2)</f>
        <v>0</v>
      </c>
      <c r="J30" s="231"/>
      <c r="K30" s="230">
        <f>ROUND(E30*J30,2)</f>
        <v>0</v>
      </c>
      <c r="L30" s="230">
        <v>21</v>
      </c>
      <c r="M30" s="230">
        <f>G30*(1+L30/100)</f>
        <v>0</v>
      </c>
      <c r="N30" s="229">
        <v>0</v>
      </c>
      <c r="O30" s="229">
        <f>ROUND(E30*N30,2)</f>
        <v>0</v>
      </c>
      <c r="P30" s="229">
        <v>0</v>
      </c>
      <c r="Q30" s="229">
        <f>ROUND(E30*P30,2)</f>
        <v>0</v>
      </c>
      <c r="R30" s="230"/>
      <c r="S30" s="230" t="s">
        <v>279</v>
      </c>
      <c r="T30" s="230" t="s">
        <v>280</v>
      </c>
      <c r="U30" s="230">
        <v>1.74</v>
      </c>
      <c r="V30" s="230">
        <f>ROUND(E30*U30,2)</f>
        <v>8.15</v>
      </c>
      <c r="W30" s="230"/>
      <c r="X30" s="230" t="s">
        <v>281</v>
      </c>
      <c r="Y30" s="210"/>
      <c r="Z30" s="210"/>
      <c r="AA30" s="210"/>
      <c r="AB30" s="210"/>
      <c r="AC30" s="210"/>
      <c r="AD30" s="210"/>
      <c r="AE30" s="210"/>
      <c r="AF30" s="210"/>
      <c r="AG30" s="210" t="s">
        <v>330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7">
        <v>22</v>
      </c>
      <c r="B31" s="248" t="s">
        <v>2308</v>
      </c>
      <c r="C31" s="255" t="s">
        <v>2309</v>
      </c>
      <c r="D31" s="249" t="s">
        <v>304</v>
      </c>
      <c r="E31" s="250">
        <v>4.6840200000000003</v>
      </c>
      <c r="F31" s="251"/>
      <c r="G31" s="252">
        <f>ROUND(E31*F31,2)</f>
        <v>0</v>
      </c>
      <c r="H31" s="231"/>
      <c r="I31" s="230">
        <f>ROUND(E31*H31,2)</f>
        <v>0</v>
      </c>
      <c r="J31" s="231"/>
      <c r="K31" s="230">
        <f>ROUND(E31*J31,2)</f>
        <v>0</v>
      </c>
      <c r="L31" s="230">
        <v>21</v>
      </c>
      <c r="M31" s="230">
        <f>G31*(1+L31/100)</f>
        <v>0</v>
      </c>
      <c r="N31" s="229">
        <v>0</v>
      </c>
      <c r="O31" s="229">
        <f>ROUND(E31*N31,2)</f>
        <v>0</v>
      </c>
      <c r="P31" s="229">
        <v>0</v>
      </c>
      <c r="Q31" s="229">
        <f>ROUND(E31*P31,2)</f>
        <v>0</v>
      </c>
      <c r="R31" s="230"/>
      <c r="S31" s="230" t="s">
        <v>279</v>
      </c>
      <c r="T31" s="230" t="s">
        <v>280</v>
      </c>
      <c r="U31" s="230">
        <v>0</v>
      </c>
      <c r="V31" s="230">
        <f>ROUND(E31*U31,2)</f>
        <v>0</v>
      </c>
      <c r="W31" s="230"/>
      <c r="X31" s="230" t="s">
        <v>281</v>
      </c>
      <c r="Y31" s="210"/>
      <c r="Z31" s="210"/>
      <c r="AA31" s="210"/>
      <c r="AB31" s="210"/>
      <c r="AC31" s="210"/>
      <c r="AD31" s="210"/>
      <c r="AE31" s="210"/>
      <c r="AF31" s="210"/>
      <c r="AG31" s="210" t="s">
        <v>330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
      <c r="A32" s="234" t="s">
        <v>274</v>
      </c>
      <c r="B32" s="235" t="s">
        <v>238</v>
      </c>
      <c r="C32" s="254" t="s">
        <v>239</v>
      </c>
      <c r="D32" s="236"/>
      <c r="E32" s="237"/>
      <c r="F32" s="238"/>
      <c r="G32" s="239">
        <f>SUMIF(AG33:AG39,"&lt;&gt;NOR",G33:G39)</f>
        <v>0</v>
      </c>
      <c r="H32" s="233"/>
      <c r="I32" s="233">
        <f>SUM(I33:I39)</f>
        <v>0</v>
      </c>
      <c r="J32" s="233"/>
      <c r="K32" s="233">
        <f>SUM(K33:K39)</f>
        <v>0</v>
      </c>
      <c r="L32" s="233"/>
      <c r="M32" s="233">
        <f>SUM(M33:M39)</f>
        <v>0</v>
      </c>
      <c r="N32" s="232"/>
      <c r="O32" s="232">
        <f>SUM(O33:O39)</f>
        <v>0.18</v>
      </c>
      <c r="P32" s="232"/>
      <c r="Q32" s="232">
        <f>SUM(Q33:Q39)</f>
        <v>0</v>
      </c>
      <c r="R32" s="233"/>
      <c r="S32" s="233"/>
      <c r="T32" s="233"/>
      <c r="U32" s="233"/>
      <c r="V32" s="233">
        <f>SUM(V33:V39)</f>
        <v>192.37</v>
      </c>
      <c r="W32" s="233"/>
      <c r="X32" s="233"/>
      <c r="AG32" t="s">
        <v>275</v>
      </c>
    </row>
    <row r="33" spans="1:60" outlineLevel="1" x14ac:dyDescent="0.2">
      <c r="A33" s="241">
        <v>23</v>
      </c>
      <c r="B33" s="242" t="s">
        <v>2310</v>
      </c>
      <c r="C33" s="256" t="s">
        <v>2311</v>
      </c>
      <c r="D33" s="243" t="s">
        <v>307</v>
      </c>
      <c r="E33" s="244">
        <v>115</v>
      </c>
      <c r="F33" s="245"/>
      <c r="G33" s="246">
        <f>ROUND(E33*F33,2)</f>
        <v>0</v>
      </c>
      <c r="H33" s="231"/>
      <c r="I33" s="230">
        <f>ROUND(E33*H33,2)</f>
        <v>0</v>
      </c>
      <c r="J33" s="231"/>
      <c r="K33" s="230">
        <f>ROUND(E33*J33,2)</f>
        <v>0</v>
      </c>
      <c r="L33" s="230">
        <v>21</v>
      </c>
      <c r="M33" s="230">
        <f>G33*(1+L33/100)</f>
        <v>0</v>
      </c>
      <c r="N33" s="229">
        <v>2.4000000000000001E-4</v>
      </c>
      <c r="O33" s="229">
        <f>ROUND(E33*N33,2)</f>
        <v>0.03</v>
      </c>
      <c r="P33" s="229">
        <v>0</v>
      </c>
      <c r="Q33" s="229">
        <f>ROUND(E33*P33,2)</f>
        <v>0</v>
      </c>
      <c r="R33" s="230"/>
      <c r="S33" s="230" t="s">
        <v>279</v>
      </c>
      <c r="T33" s="230" t="s">
        <v>280</v>
      </c>
      <c r="U33" s="230">
        <v>0.28699999999999998</v>
      </c>
      <c r="V33" s="230">
        <f>ROUND(E33*U33,2)</f>
        <v>33.01</v>
      </c>
      <c r="W33" s="230"/>
      <c r="X33" s="230" t="s">
        <v>281</v>
      </c>
      <c r="Y33" s="210"/>
      <c r="Z33" s="210"/>
      <c r="AA33" s="210"/>
      <c r="AB33" s="210"/>
      <c r="AC33" s="210"/>
      <c r="AD33" s="210"/>
      <c r="AE33" s="210"/>
      <c r="AF33" s="210"/>
      <c r="AG33" s="210" t="s">
        <v>637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27"/>
      <c r="B34" s="228"/>
      <c r="C34" s="257" t="s">
        <v>2312</v>
      </c>
      <c r="D34" s="253"/>
      <c r="E34" s="253"/>
      <c r="F34" s="253"/>
      <c r="G34" s="253"/>
      <c r="H34" s="230"/>
      <c r="I34" s="230"/>
      <c r="J34" s="230"/>
      <c r="K34" s="230"/>
      <c r="L34" s="230"/>
      <c r="M34" s="230"/>
      <c r="N34" s="229"/>
      <c r="O34" s="229"/>
      <c r="P34" s="229"/>
      <c r="Q34" s="229"/>
      <c r="R34" s="230"/>
      <c r="S34" s="230"/>
      <c r="T34" s="230"/>
      <c r="U34" s="230"/>
      <c r="V34" s="230"/>
      <c r="W34" s="230"/>
      <c r="X34" s="230"/>
      <c r="Y34" s="210"/>
      <c r="Z34" s="210"/>
      <c r="AA34" s="210"/>
      <c r="AB34" s="210"/>
      <c r="AC34" s="210"/>
      <c r="AD34" s="210"/>
      <c r="AE34" s="210"/>
      <c r="AF34" s="210"/>
      <c r="AG34" s="210" t="s">
        <v>294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7">
        <v>24</v>
      </c>
      <c r="B35" s="248" t="s">
        <v>2313</v>
      </c>
      <c r="C35" s="255" t="s">
        <v>2314</v>
      </c>
      <c r="D35" s="249" t="s">
        <v>307</v>
      </c>
      <c r="E35" s="250">
        <v>115</v>
      </c>
      <c r="F35" s="251"/>
      <c r="G35" s="252">
        <f>ROUND(E35*F35,2)</f>
        <v>0</v>
      </c>
      <c r="H35" s="231"/>
      <c r="I35" s="230">
        <f>ROUND(E35*H35,2)</f>
        <v>0</v>
      </c>
      <c r="J35" s="231"/>
      <c r="K35" s="230">
        <f>ROUND(E35*J35,2)</f>
        <v>0</v>
      </c>
      <c r="L35" s="230">
        <v>21</v>
      </c>
      <c r="M35" s="230">
        <f>G35*(1+L35/100)</f>
        <v>0</v>
      </c>
      <c r="N35" s="229">
        <v>8.0000000000000007E-5</v>
      </c>
      <c r="O35" s="229">
        <f>ROUND(E35*N35,2)</f>
        <v>0.01</v>
      </c>
      <c r="P35" s="229">
        <v>0</v>
      </c>
      <c r="Q35" s="229">
        <f>ROUND(E35*P35,2)</f>
        <v>0</v>
      </c>
      <c r="R35" s="230"/>
      <c r="S35" s="230" t="s">
        <v>279</v>
      </c>
      <c r="T35" s="230" t="s">
        <v>280</v>
      </c>
      <c r="U35" s="230">
        <v>0.156</v>
      </c>
      <c r="V35" s="230">
        <f>ROUND(E35*U35,2)</f>
        <v>17.940000000000001</v>
      </c>
      <c r="W35" s="230"/>
      <c r="X35" s="230" t="s">
        <v>281</v>
      </c>
      <c r="Y35" s="210"/>
      <c r="Z35" s="210"/>
      <c r="AA35" s="210"/>
      <c r="AB35" s="210"/>
      <c r="AC35" s="210"/>
      <c r="AD35" s="210"/>
      <c r="AE35" s="210"/>
      <c r="AF35" s="210"/>
      <c r="AG35" s="210" t="s">
        <v>637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7">
        <v>25</v>
      </c>
      <c r="B36" s="248" t="s">
        <v>2315</v>
      </c>
      <c r="C36" s="255" t="s">
        <v>2316</v>
      </c>
      <c r="D36" s="249" t="s">
        <v>345</v>
      </c>
      <c r="E36" s="250">
        <v>266</v>
      </c>
      <c r="F36" s="251"/>
      <c r="G36" s="252">
        <f>ROUND(E36*F36,2)</f>
        <v>0</v>
      </c>
      <c r="H36" s="231"/>
      <c r="I36" s="230">
        <f>ROUND(E36*H36,2)</f>
        <v>0</v>
      </c>
      <c r="J36" s="231"/>
      <c r="K36" s="230">
        <f>ROUND(E36*J36,2)</f>
        <v>0</v>
      </c>
      <c r="L36" s="230">
        <v>21</v>
      </c>
      <c r="M36" s="230">
        <f>G36*(1+L36/100)</f>
        <v>0</v>
      </c>
      <c r="N36" s="229">
        <v>6.9999999999999994E-5</v>
      </c>
      <c r="O36" s="229">
        <f>ROUND(E36*N36,2)</f>
        <v>0.02</v>
      </c>
      <c r="P36" s="229">
        <v>0</v>
      </c>
      <c r="Q36" s="229">
        <f>ROUND(E36*P36,2)</f>
        <v>0</v>
      </c>
      <c r="R36" s="230"/>
      <c r="S36" s="230" t="s">
        <v>279</v>
      </c>
      <c r="T36" s="230" t="s">
        <v>280</v>
      </c>
      <c r="U36" s="230">
        <v>8.6999999999999994E-2</v>
      </c>
      <c r="V36" s="230">
        <f>ROUND(E36*U36,2)</f>
        <v>23.14</v>
      </c>
      <c r="W36" s="230"/>
      <c r="X36" s="230" t="s">
        <v>281</v>
      </c>
      <c r="Y36" s="210"/>
      <c r="Z36" s="210"/>
      <c r="AA36" s="210"/>
      <c r="AB36" s="210"/>
      <c r="AC36" s="210"/>
      <c r="AD36" s="210"/>
      <c r="AE36" s="210"/>
      <c r="AF36" s="210"/>
      <c r="AG36" s="210" t="s">
        <v>637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7">
        <v>26</v>
      </c>
      <c r="B37" s="248" t="s">
        <v>2317</v>
      </c>
      <c r="C37" s="255" t="s">
        <v>2318</v>
      </c>
      <c r="D37" s="249" t="s">
        <v>345</v>
      </c>
      <c r="E37" s="250">
        <v>399</v>
      </c>
      <c r="F37" s="251"/>
      <c r="G37" s="252">
        <f>ROUND(E37*F37,2)</f>
        <v>0</v>
      </c>
      <c r="H37" s="231"/>
      <c r="I37" s="230">
        <f>ROUND(E37*H37,2)</f>
        <v>0</v>
      </c>
      <c r="J37" s="231"/>
      <c r="K37" s="230">
        <f>ROUND(E37*J37,2)</f>
        <v>0</v>
      </c>
      <c r="L37" s="230">
        <v>21</v>
      </c>
      <c r="M37" s="230">
        <f>G37*(1+L37/100)</f>
        <v>0</v>
      </c>
      <c r="N37" s="229">
        <v>9.0000000000000006E-5</v>
      </c>
      <c r="O37" s="229">
        <f>ROUND(E37*N37,2)</f>
        <v>0.04</v>
      </c>
      <c r="P37" s="229">
        <v>0</v>
      </c>
      <c r="Q37" s="229">
        <f>ROUND(E37*P37,2)</f>
        <v>0</v>
      </c>
      <c r="R37" s="230"/>
      <c r="S37" s="230" t="s">
        <v>279</v>
      </c>
      <c r="T37" s="230" t="s">
        <v>280</v>
      </c>
      <c r="U37" s="230">
        <v>0.10299999999999999</v>
      </c>
      <c r="V37" s="230">
        <f>ROUND(E37*U37,2)</f>
        <v>41.1</v>
      </c>
      <c r="W37" s="230"/>
      <c r="X37" s="230" t="s">
        <v>281</v>
      </c>
      <c r="Y37" s="210"/>
      <c r="Z37" s="210"/>
      <c r="AA37" s="210"/>
      <c r="AB37" s="210"/>
      <c r="AC37" s="210"/>
      <c r="AD37" s="210"/>
      <c r="AE37" s="210"/>
      <c r="AF37" s="210"/>
      <c r="AG37" s="210" t="s">
        <v>637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7">
        <v>27</v>
      </c>
      <c r="B38" s="248" t="s">
        <v>2319</v>
      </c>
      <c r="C38" s="255" t="s">
        <v>2320</v>
      </c>
      <c r="D38" s="249" t="s">
        <v>345</v>
      </c>
      <c r="E38" s="250">
        <v>576</v>
      </c>
      <c r="F38" s="251"/>
      <c r="G38" s="252">
        <f>ROUND(E38*F38,2)</f>
        <v>0</v>
      </c>
      <c r="H38" s="231"/>
      <c r="I38" s="230">
        <f>ROUND(E38*H38,2)</f>
        <v>0</v>
      </c>
      <c r="J38" s="231"/>
      <c r="K38" s="230">
        <f>ROUND(E38*J38,2)</f>
        <v>0</v>
      </c>
      <c r="L38" s="230">
        <v>21</v>
      </c>
      <c r="M38" s="230">
        <f>G38*(1+L38/100)</f>
        <v>0</v>
      </c>
      <c r="N38" s="229">
        <v>1.3999999999999999E-4</v>
      </c>
      <c r="O38" s="229">
        <f>ROUND(E38*N38,2)</f>
        <v>0.08</v>
      </c>
      <c r="P38" s="229">
        <v>0</v>
      </c>
      <c r="Q38" s="229">
        <f>ROUND(E38*P38,2)</f>
        <v>0</v>
      </c>
      <c r="R38" s="230"/>
      <c r="S38" s="230" t="s">
        <v>279</v>
      </c>
      <c r="T38" s="230" t="s">
        <v>280</v>
      </c>
      <c r="U38" s="230">
        <v>0.125</v>
      </c>
      <c r="V38" s="230">
        <f>ROUND(E38*U38,2)</f>
        <v>72</v>
      </c>
      <c r="W38" s="230"/>
      <c r="X38" s="230" t="s">
        <v>281</v>
      </c>
      <c r="Y38" s="210"/>
      <c r="Z38" s="210"/>
      <c r="AA38" s="210"/>
      <c r="AB38" s="210"/>
      <c r="AC38" s="210"/>
      <c r="AD38" s="210"/>
      <c r="AE38" s="210"/>
      <c r="AF38" s="210"/>
      <c r="AG38" s="210" t="s">
        <v>637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7">
        <v>28</v>
      </c>
      <c r="B39" s="248" t="s">
        <v>2321</v>
      </c>
      <c r="C39" s="255" t="s">
        <v>2322</v>
      </c>
      <c r="D39" s="249" t="s">
        <v>307</v>
      </c>
      <c r="E39" s="250">
        <v>115</v>
      </c>
      <c r="F39" s="251"/>
      <c r="G39" s="252">
        <f>ROUND(E39*F39,2)</f>
        <v>0</v>
      </c>
      <c r="H39" s="231"/>
      <c r="I39" s="230">
        <f>ROUND(E39*H39,2)</f>
        <v>0</v>
      </c>
      <c r="J39" s="231"/>
      <c r="K39" s="230">
        <f>ROUND(E39*J39,2)</f>
        <v>0</v>
      </c>
      <c r="L39" s="230">
        <v>21</v>
      </c>
      <c r="M39" s="230">
        <f>G39*(1+L39/100)</f>
        <v>0</v>
      </c>
      <c r="N39" s="229">
        <v>1.0000000000000001E-5</v>
      </c>
      <c r="O39" s="229">
        <f>ROUND(E39*N39,2)</f>
        <v>0</v>
      </c>
      <c r="P39" s="229">
        <v>0</v>
      </c>
      <c r="Q39" s="229">
        <f>ROUND(E39*P39,2)</f>
        <v>0</v>
      </c>
      <c r="R39" s="230"/>
      <c r="S39" s="230" t="s">
        <v>279</v>
      </c>
      <c r="T39" s="230" t="s">
        <v>280</v>
      </c>
      <c r="U39" s="230">
        <v>4.4999999999999998E-2</v>
      </c>
      <c r="V39" s="230">
        <f>ROUND(E39*U39,2)</f>
        <v>5.18</v>
      </c>
      <c r="W39" s="230"/>
      <c r="X39" s="230" t="s">
        <v>281</v>
      </c>
      <c r="Y39" s="210"/>
      <c r="Z39" s="210"/>
      <c r="AA39" s="210"/>
      <c r="AB39" s="210"/>
      <c r="AC39" s="210"/>
      <c r="AD39" s="210"/>
      <c r="AE39" s="210"/>
      <c r="AF39" s="210"/>
      <c r="AG39" s="210" t="s">
        <v>637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234" t="s">
        <v>274</v>
      </c>
      <c r="B40" s="235" t="s">
        <v>242</v>
      </c>
      <c r="C40" s="254" t="s">
        <v>243</v>
      </c>
      <c r="D40" s="236"/>
      <c r="E40" s="237"/>
      <c r="F40" s="238"/>
      <c r="G40" s="239">
        <f>SUMIF(AG41:AG158,"&lt;&gt;NOR",G41:G158)</f>
        <v>0</v>
      </c>
      <c r="H40" s="233"/>
      <c r="I40" s="233">
        <f>SUM(I41:I158)</f>
        <v>0</v>
      </c>
      <c r="J40" s="233"/>
      <c r="K40" s="233">
        <f>SUM(K41:K158)</f>
        <v>0</v>
      </c>
      <c r="L40" s="233"/>
      <c r="M40" s="233">
        <f>SUM(M41:M158)</f>
        <v>0</v>
      </c>
      <c r="N40" s="232"/>
      <c r="O40" s="232">
        <f>SUM(O41:O158)</f>
        <v>13.079999999999995</v>
      </c>
      <c r="P40" s="232"/>
      <c r="Q40" s="232">
        <f>SUM(Q41:Q158)</f>
        <v>0</v>
      </c>
      <c r="R40" s="233"/>
      <c r="S40" s="233"/>
      <c r="T40" s="233"/>
      <c r="U40" s="233"/>
      <c r="V40" s="233">
        <f>SUM(V41:V158)</f>
        <v>979.13999999999976</v>
      </c>
      <c r="W40" s="233"/>
      <c r="X40" s="233"/>
      <c r="AG40" t="s">
        <v>275</v>
      </c>
    </row>
    <row r="41" spans="1:60" outlineLevel="1" x14ac:dyDescent="0.2">
      <c r="A41" s="247">
        <v>29</v>
      </c>
      <c r="B41" s="248" t="s">
        <v>2323</v>
      </c>
      <c r="C41" s="255" t="s">
        <v>2324</v>
      </c>
      <c r="D41" s="249" t="s">
        <v>345</v>
      </c>
      <c r="E41" s="250">
        <v>2</v>
      </c>
      <c r="F41" s="251"/>
      <c r="G41" s="252">
        <f>ROUND(E41*F41,2)</f>
        <v>0</v>
      </c>
      <c r="H41" s="231"/>
      <c r="I41" s="230">
        <f>ROUND(E41*H41,2)</f>
        <v>0</v>
      </c>
      <c r="J41" s="231"/>
      <c r="K41" s="230">
        <f>ROUND(E41*J41,2)</f>
        <v>0</v>
      </c>
      <c r="L41" s="230">
        <v>21</v>
      </c>
      <c r="M41" s="230">
        <f>G41*(1+L41/100)</f>
        <v>0</v>
      </c>
      <c r="N41" s="229">
        <v>0</v>
      </c>
      <c r="O41" s="229">
        <f>ROUND(E41*N41,2)</f>
        <v>0</v>
      </c>
      <c r="P41" s="229">
        <v>1.6100000000000001E-3</v>
      </c>
      <c r="Q41" s="229">
        <f>ROUND(E41*P41,2)</f>
        <v>0</v>
      </c>
      <c r="R41" s="230"/>
      <c r="S41" s="230" t="s">
        <v>279</v>
      </c>
      <c r="T41" s="230" t="s">
        <v>280</v>
      </c>
      <c r="U41" s="230">
        <v>0.23</v>
      </c>
      <c r="V41" s="230">
        <f>ROUND(E41*U41,2)</f>
        <v>0.46</v>
      </c>
      <c r="W41" s="230"/>
      <c r="X41" s="230" t="s">
        <v>281</v>
      </c>
      <c r="Y41" s="210"/>
      <c r="Z41" s="210"/>
      <c r="AA41" s="210"/>
      <c r="AB41" s="210"/>
      <c r="AC41" s="210"/>
      <c r="AD41" s="210"/>
      <c r="AE41" s="210"/>
      <c r="AF41" s="210"/>
      <c r="AG41" s="210" t="s">
        <v>637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v>30</v>
      </c>
      <c r="B42" s="248" t="s">
        <v>2325</v>
      </c>
      <c r="C42" s="255" t="s">
        <v>2326</v>
      </c>
      <c r="D42" s="249" t="s">
        <v>345</v>
      </c>
      <c r="E42" s="250">
        <v>21</v>
      </c>
      <c r="F42" s="251"/>
      <c r="G42" s="252">
        <f>ROUND(E42*F42,2)</f>
        <v>0</v>
      </c>
      <c r="H42" s="231"/>
      <c r="I42" s="230">
        <f>ROUND(E42*H42,2)</f>
        <v>0</v>
      </c>
      <c r="J42" s="231"/>
      <c r="K42" s="230">
        <f>ROUND(E42*J42,2)</f>
        <v>0</v>
      </c>
      <c r="L42" s="230">
        <v>21</v>
      </c>
      <c r="M42" s="230">
        <f>G42*(1+L42/100)</f>
        <v>0</v>
      </c>
      <c r="N42" s="229">
        <v>1.0000000000000001E-5</v>
      </c>
      <c r="O42" s="229">
        <f>ROUND(E42*N42,2)</f>
        <v>0</v>
      </c>
      <c r="P42" s="229">
        <v>0</v>
      </c>
      <c r="Q42" s="229">
        <f>ROUND(E42*P42,2)</f>
        <v>0</v>
      </c>
      <c r="R42" s="230"/>
      <c r="S42" s="230" t="s">
        <v>279</v>
      </c>
      <c r="T42" s="230" t="s">
        <v>280</v>
      </c>
      <c r="U42" s="230">
        <v>0.13500000000000001</v>
      </c>
      <c r="V42" s="230">
        <f>ROUND(E42*U42,2)</f>
        <v>2.84</v>
      </c>
      <c r="W42" s="230"/>
      <c r="X42" s="230" t="s">
        <v>281</v>
      </c>
      <c r="Y42" s="210"/>
      <c r="Z42" s="210"/>
      <c r="AA42" s="210"/>
      <c r="AB42" s="210"/>
      <c r="AC42" s="210"/>
      <c r="AD42" s="210"/>
      <c r="AE42" s="210"/>
      <c r="AF42" s="210"/>
      <c r="AG42" s="210" t="s">
        <v>637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7">
        <v>31</v>
      </c>
      <c r="B43" s="248" t="s">
        <v>2327</v>
      </c>
      <c r="C43" s="255" t="s">
        <v>2328</v>
      </c>
      <c r="D43" s="249" t="s">
        <v>345</v>
      </c>
      <c r="E43" s="250">
        <v>22</v>
      </c>
      <c r="F43" s="251"/>
      <c r="G43" s="252">
        <f>ROUND(E43*F43,2)</f>
        <v>0</v>
      </c>
      <c r="H43" s="231"/>
      <c r="I43" s="230">
        <f>ROUND(E43*H43,2)</f>
        <v>0</v>
      </c>
      <c r="J43" s="231"/>
      <c r="K43" s="230">
        <f>ROUND(E43*J43,2)</f>
        <v>0</v>
      </c>
      <c r="L43" s="230">
        <v>21</v>
      </c>
      <c r="M43" s="230">
        <f>G43*(1+L43/100)</f>
        <v>0</v>
      </c>
      <c r="N43" s="229">
        <v>2.0000000000000002E-5</v>
      </c>
      <c r="O43" s="229">
        <f>ROUND(E43*N43,2)</f>
        <v>0</v>
      </c>
      <c r="P43" s="229">
        <v>0</v>
      </c>
      <c r="Q43" s="229">
        <f>ROUND(E43*P43,2)</f>
        <v>0</v>
      </c>
      <c r="R43" s="230"/>
      <c r="S43" s="230" t="s">
        <v>279</v>
      </c>
      <c r="T43" s="230" t="s">
        <v>280</v>
      </c>
      <c r="U43" s="230">
        <v>0.156</v>
      </c>
      <c r="V43" s="230">
        <f>ROUND(E43*U43,2)</f>
        <v>3.43</v>
      </c>
      <c r="W43" s="230"/>
      <c r="X43" s="230" t="s">
        <v>281</v>
      </c>
      <c r="Y43" s="210"/>
      <c r="Z43" s="210"/>
      <c r="AA43" s="210"/>
      <c r="AB43" s="210"/>
      <c r="AC43" s="210"/>
      <c r="AD43" s="210"/>
      <c r="AE43" s="210"/>
      <c r="AF43" s="210"/>
      <c r="AG43" s="210" t="s">
        <v>637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7">
        <v>32</v>
      </c>
      <c r="B44" s="248" t="s">
        <v>2329</v>
      </c>
      <c r="C44" s="255" t="s">
        <v>2330</v>
      </c>
      <c r="D44" s="249" t="s">
        <v>345</v>
      </c>
      <c r="E44" s="250">
        <v>3</v>
      </c>
      <c r="F44" s="251"/>
      <c r="G44" s="252">
        <f>ROUND(E44*F44,2)</f>
        <v>0</v>
      </c>
      <c r="H44" s="231"/>
      <c r="I44" s="230">
        <f>ROUND(E44*H44,2)</f>
        <v>0</v>
      </c>
      <c r="J44" s="231"/>
      <c r="K44" s="230">
        <f>ROUND(E44*J44,2)</f>
        <v>0</v>
      </c>
      <c r="L44" s="230">
        <v>21</v>
      </c>
      <c r="M44" s="230">
        <f>G44*(1+L44/100)</f>
        <v>0</v>
      </c>
      <c r="N44" s="229">
        <v>2.0000000000000002E-5</v>
      </c>
      <c r="O44" s="229">
        <f>ROUND(E44*N44,2)</f>
        <v>0</v>
      </c>
      <c r="P44" s="229">
        <v>0</v>
      </c>
      <c r="Q44" s="229">
        <f>ROUND(E44*P44,2)</f>
        <v>0</v>
      </c>
      <c r="R44" s="230"/>
      <c r="S44" s="230" t="s">
        <v>279</v>
      </c>
      <c r="T44" s="230" t="s">
        <v>280</v>
      </c>
      <c r="U44" s="230">
        <v>0.16900000000000001</v>
      </c>
      <c r="V44" s="230">
        <f>ROUND(E44*U44,2)</f>
        <v>0.51</v>
      </c>
      <c r="W44" s="230"/>
      <c r="X44" s="230" t="s">
        <v>281</v>
      </c>
      <c r="Y44" s="210"/>
      <c r="Z44" s="210"/>
      <c r="AA44" s="210"/>
      <c r="AB44" s="210"/>
      <c r="AC44" s="210"/>
      <c r="AD44" s="210"/>
      <c r="AE44" s="210"/>
      <c r="AF44" s="210"/>
      <c r="AG44" s="210" t="s">
        <v>637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7">
        <v>33</v>
      </c>
      <c r="B45" s="248" t="s">
        <v>2331</v>
      </c>
      <c r="C45" s="255" t="s">
        <v>2332</v>
      </c>
      <c r="D45" s="249" t="s">
        <v>345</v>
      </c>
      <c r="E45" s="250">
        <v>102</v>
      </c>
      <c r="F45" s="251"/>
      <c r="G45" s="252">
        <f>ROUND(E45*F45,2)</f>
        <v>0</v>
      </c>
      <c r="H45" s="231"/>
      <c r="I45" s="230">
        <f>ROUND(E45*H45,2)</f>
        <v>0</v>
      </c>
      <c r="J45" s="231"/>
      <c r="K45" s="230">
        <f>ROUND(E45*J45,2)</f>
        <v>0</v>
      </c>
      <c r="L45" s="230">
        <v>21</v>
      </c>
      <c r="M45" s="230">
        <f>G45*(1+L45/100)</f>
        <v>0</v>
      </c>
      <c r="N45" s="229">
        <v>3.0000000000000001E-5</v>
      </c>
      <c r="O45" s="229">
        <f>ROUND(E45*N45,2)</f>
        <v>0</v>
      </c>
      <c r="P45" s="229">
        <v>0</v>
      </c>
      <c r="Q45" s="229">
        <f>ROUND(E45*P45,2)</f>
        <v>0</v>
      </c>
      <c r="R45" s="230"/>
      <c r="S45" s="230" t="s">
        <v>279</v>
      </c>
      <c r="T45" s="230" t="s">
        <v>280</v>
      </c>
      <c r="U45" s="230">
        <v>0.182</v>
      </c>
      <c r="V45" s="230">
        <f>ROUND(E45*U45,2)</f>
        <v>18.559999999999999</v>
      </c>
      <c r="W45" s="230"/>
      <c r="X45" s="230" t="s">
        <v>281</v>
      </c>
      <c r="Y45" s="210"/>
      <c r="Z45" s="210"/>
      <c r="AA45" s="210"/>
      <c r="AB45" s="210"/>
      <c r="AC45" s="210"/>
      <c r="AD45" s="210"/>
      <c r="AE45" s="210"/>
      <c r="AF45" s="210"/>
      <c r="AG45" s="210" t="s">
        <v>637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v>34</v>
      </c>
      <c r="B46" s="248" t="s">
        <v>2333</v>
      </c>
      <c r="C46" s="255" t="s">
        <v>2334</v>
      </c>
      <c r="D46" s="249" t="s">
        <v>345</v>
      </c>
      <c r="E46" s="250">
        <v>118</v>
      </c>
      <c r="F46" s="251"/>
      <c r="G46" s="252">
        <f>ROUND(E46*F46,2)</f>
        <v>0</v>
      </c>
      <c r="H46" s="231"/>
      <c r="I46" s="230">
        <f>ROUND(E46*H46,2)</f>
        <v>0</v>
      </c>
      <c r="J46" s="231"/>
      <c r="K46" s="230">
        <f>ROUND(E46*J46,2)</f>
        <v>0</v>
      </c>
      <c r="L46" s="230">
        <v>21</v>
      </c>
      <c r="M46" s="230">
        <f>G46*(1+L46/100)</f>
        <v>0</v>
      </c>
      <c r="N46" s="229">
        <v>4.0000000000000003E-5</v>
      </c>
      <c r="O46" s="229">
        <f>ROUND(E46*N46,2)</f>
        <v>0</v>
      </c>
      <c r="P46" s="229">
        <v>0</v>
      </c>
      <c r="Q46" s="229">
        <f>ROUND(E46*P46,2)</f>
        <v>0</v>
      </c>
      <c r="R46" s="230"/>
      <c r="S46" s="230" t="s">
        <v>279</v>
      </c>
      <c r="T46" s="230" t="s">
        <v>280</v>
      </c>
      <c r="U46" s="230">
        <v>0.22600000000000001</v>
      </c>
      <c r="V46" s="230">
        <f>ROUND(E46*U46,2)</f>
        <v>26.67</v>
      </c>
      <c r="W46" s="230"/>
      <c r="X46" s="230" t="s">
        <v>281</v>
      </c>
      <c r="Y46" s="210"/>
      <c r="Z46" s="210"/>
      <c r="AA46" s="210"/>
      <c r="AB46" s="210"/>
      <c r="AC46" s="210"/>
      <c r="AD46" s="210"/>
      <c r="AE46" s="210"/>
      <c r="AF46" s="210"/>
      <c r="AG46" s="210" t="s">
        <v>637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7">
        <v>35</v>
      </c>
      <c r="B47" s="248" t="s">
        <v>2335</v>
      </c>
      <c r="C47" s="255" t="s">
        <v>2336</v>
      </c>
      <c r="D47" s="249" t="s">
        <v>345</v>
      </c>
      <c r="E47" s="250">
        <v>170</v>
      </c>
      <c r="F47" s="251"/>
      <c r="G47" s="252">
        <f>ROUND(E47*F47,2)</f>
        <v>0</v>
      </c>
      <c r="H47" s="231"/>
      <c r="I47" s="230">
        <f>ROUND(E47*H47,2)</f>
        <v>0</v>
      </c>
      <c r="J47" s="231"/>
      <c r="K47" s="230">
        <f>ROUND(E47*J47,2)</f>
        <v>0</v>
      </c>
      <c r="L47" s="230">
        <v>21</v>
      </c>
      <c r="M47" s="230">
        <f>G47*(1+L47/100)</f>
        <v>0</v>
      </c>
      <c r="N47" s="229">
        <v>4.0000000000000003E-5</v>
      </c>
      <c r="O47" s="229">
        <f>ROUND(E47*N47,2)</f>
        <v>0.01</v>
      </c>
      <c r="P47" s="229">
        <v>0</v>
      </c>
      <c r="Q47" s="229">
        <f>ROUND(E47*P47,2)</f>
        <v>0</v>
      </c>
      <c r="R47" s="230"/>
      <c r="S47" s="230" t="s">
        <v>279</v>
      </c>
      <c r="T47" s="230" t="s">
        <v>280</v>
      </c>
      <c r="U47" s="230">
        <v>0.27600000000000002</v>
      </c>
      <c r="V47" s="230">
        <f>ROUND(E47*U47,2)</f>
        <v>46.92</v>
      </c>
      <c r="W47" s="230"/>
      <c r="X47" s="230" t="s">
        <v>281</v>
      </c>
      <c r="Y47" s="210"/>
      <c r="Z47" s="210"/>
      <c r="AA47" s="210"/>
      <c r="AB47" s="210"/>
      <c r="AC47" s="210"/>
      <c r="AD47" s="210"/>
      <c r="AE47" s="210"/>
      <c r="AF47" s="210"/>
      <c r="AG47" s="210" t="s">
        <v>637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v>36</v>
      </c>
      <c r="B48" s="248" t="s">
        <v>2337</v>
      </c>
      <c r="C48" s="255" t="s">
        <v>2338</v>
      </c>
      <c r="D48" s="249" t="s">
        <v>345</v>
      </c>
      <c r="E48" s="250">
        <v>87</v>
      </c>
      <c r="F48" s="251"/>
      <c r="G48" s="252">
        <f>ROUND(E48*F48,2)</f>
        <v>0</v>
      </c>
      <c r="H48" s="231"/>
      <c r="I48" s="230">
        <f>ROUND(E48*H48,2)</f>
        <v>0</v>
      </c>
      <c r="J48" s="231"/>
      <c r="K48" s="230">
        <f>ROUND(E48*J48,2)</f>
        <v>0</v>
      </c>
      <c r="L48" s="230">
        <v>21</v>
      </c>
      <c r="M48" s="230">
        <f>G48*(1+L48/100)</f>
        <v>0</v>
      </c>
      <c r="N48" s="229">
        <v>5.0000000000000002E-5</v>
      </c>
      <c r="O48" s="229">
        <f>ROUND(E48*N48,2)</f>
        <v>0</v>
      </c>
      <c r="P48" s="229">
        <v>0</v>
      </c>
      <c r="Q48" s="229">
        <f>ROUND(E48*P48,2)</f>
        <v>0</v>
      </c>
      <c r="R48" s="230"/>
      <c r="S48" s="230" t="s">
        <v>279</v>
      </c>
      <c r="T48" s="230" t="s">
        <v>280</v>
      </c>
      <c r="U48" s="230">
        <v>0.33100000000000002</v>
      </c>
      <c r="V48" s="230">
        <f>ROUND(E48*U48,2)</f>
        <v>28.8</v>
      </c>
      <c r="W48" s="230"/>
      <c r="X48" s="230" t="s">
        <v>281</v>
      </c>
      <c r="Y48" s="210"/>
      <c r="Z48" s="210"/>
      <c r="AA48" s="210"/>
      <c r="AB48" s="210"/>
      <c r="AC48" s="210"/>
      <c r="AD48" s="210"/>
      <c r="AE48" s="210"/>
      <c r="AF48" s="210"/>
      <c r="AG48" s="210" t="s">
        <v>637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7">
        <v>37</v>
      </c>
      <c r="B49" s="248" t="s">
        <v>2339</v>
      </c>
      <c r="C49" s="255" t="s">
        <v>2340</v>
      </c>
      <c r="D49" s="249" t="s">
        <v>345</v>
      </c>
      <c r="E49" s="250">
        <v>142</v>
      </c>
      <c r="F49" s="251"/>
      <c r="G49" s="252">
        <f>ROUND(E49*F49,2)</f>
        <v>0</v>
      </c>
      <c r="H49" s="231"/>
      <c r="I49" s="230">
        <f>ROUND(E49*H49,2)</f>
        <v>0</v>
      </c>
      <c r="J49" s="231"/>
      <c r="K49" s="230">
        <f>ROUND(E49*J49,2)</f>
        <v>0</v>
      </c>
      <c r="L49" s="230">
        <v>21</v>
      </c>
      <c r="M49" s="230">
        <f>G49*(1+L49/100)</f>
        <v>0</v>
      </c>
      <c r="N49" s="229">
        <v>6.9999999999999994E-5</v>
      </c>
      <c r="O49" s="229">
        <f>ROUND(E49*N49,2)</f>
        <v>0.01</v>
      </c>
      <c r="P49" s="229">
        <v>0</v>
      </c>
      <c r="Q49" s="229">
        <f>ROUND(E49*P49,2)</f>
        <v>0</v>
      </c>
      <c r="R49" s="230"/>
      <c r="S49" s="230" t="s">
        <v>279</v>
      </c>
      <c r="T49" s="230" t="s">
        <v>280</v>
      </c>
      <c r="U49" s="230">
        <v>0.40699999999999997</v>
      </c>
      <c r="V49" s="230">
        <f>ROUND(E49*U49,2)</f>
        <v>57.79</v>
      </c>
      <c r="W49" s="230"/>
      <c r="X49" s="230" t="s">
        <v>281</v>
      </c>
      <c r="Y49" s="210"/>
      <c r="Z49" s="210"/>
      <c r="AA49" s="210"/>
      <c r="AB49" s="210"/>
      <c r="AC49" s="210"/>
      <c r="AD49" s="210"/>
      <c r="AE49" s="210"/>
      <c r="AF49" s="210"/>
      <c r="AG49" s="210" t="s">
        <v>637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7">
        <v>38</v>
      </c>
      <c r="B50" s="248" t="s">
        <v>2341</v>
      </c>
      <c r="C50" s="255" t="s">
        <v>2342</v>
      </c>
      <c r="D50" s="249" t="s">
        <v>345</v>
      </c>
      <c r="E50" s="250">
        <v>572</v>
      </c>
      <c r="F50" s="251"/>
      <c r="G50" s="252">
        <f>ROUND(E50*F50,2)</f>
        <v>0</v>
      </c>
      <c r="H50" s="231"/>
      <c r="I50" s="230">
        <f>ROUND(E50*H50,2)</f>
        <v>0</v>
      </c>
      <c r="J50" s="231"/>
      <c r="K50" s="230">
        <f>ROUND(E50*J50,2)</f>
        <v>0</v>
      </c>
      <c r="L50" s="230">
        <v>21</v>
      </c>
      <c r="M50" s="230">
        <f>G50*(1+L50/100)</f>
        <v>0</v>
      </c>
      <c r="N50" s="229">
        <v>9.0000000000000006E-5</v>
      </c>
      <c r="O50" s="229">
        <f>ROUND(E50*N50,2)</f>
        <v>0.05</v>
      </c>
      <c r="P50" s="229">
        <v>0</v>
      </c>
      <c r="Q50" s="229">
        <f>ROUND(E50*P50,2)</f>
        <v>0</v>
      </c>
      <c r="R50" s="230"/>
      <c r="S50" s="230" t="s">
        <v>279</v>
      </c>
      <c r="T50" s="230" t="s">
        <v>280</v>
      </c>
      <c r="U50" s="230">
        <v>0.49840000000000001</v>
      </c>
      <c r="V50" s="230">
        <f>ROUND(E50*U50,2)</f>
        <v>285.08</v>
      </c>
      <c r="W50" s="230"/>
      <c r="X50" s="230" t="s">
        <v>281</v>
      </c>
      <c r="Y50" s="210"/>
      <c r="Z50" s="210"/>
      <c r="AA50" s="210"/>
      <c r="AB50" s="210"/>
      <c r="AC50" s="210"/>
      <c r="AD50" s="210"/>
      <c r="AE50" s="210"/>
      <c r="AF50" s="210"/>
      <c r="AG50" s="210" t="s">
        <v>637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7">
        <v>39</v>
      </c>
      <c r="B51" s="248" t="s">
        <v>2343</v>
      </c>
      <c r="C51" s="255" t="s">
        <v>2344</v>
      </c>
      <c r="D51" s="249" t="s">
        <v>345</v>
      </c>
      <c r="E51" s="250">
        <v>2</v>
      </c>
      <c r="F51" s="251"/>
      <c r="G51" s="252">
        <f>ROUND(E51*F51,2)</f>
        <v>0</v>
      </c>
      <c r="H51" s="231"/>
      <c r="I51" s="230">
        <f>ROUND(E51*H51,2)</f>
        <v>0</v>
      </c>
      <c r="J51" s="231"/>
      <c r="K51" s="230">
        <f>ROUND(E51*J51,2)</f>
        <v>0</v>
      </c>
      <c r="L51" s="230">
        <v>21</v>
      </c>
      <c r="M51" s="230">
        <f>G51*(1+L51/100)</f>
        <v>0</v>
      </c>
      <c r="N51" s="229">
        <v>1.1E-4</v>
      </c>
      <c r="O51" s="229">
        <f>ROUND(E51*N51,2)</f>
        <v>0</v>
      </c>
      <c r="P51" s="229">
        <v>0</v>
      </c>
      <c r="Q51" s="229">
        <f>ROUND(E51*P51,2)</f>
        <v>0</v>
      </c>
      <c r="R51" s="230"/>
      <c r="S51" s="230" t="s">
        <v>279</v>
      </c>
      <c r="T51" s="230" t="s">
        <v>280</v>
      </c>
      <c r="U51" s="230">
        <v>0.51119999999999999</v>
      </c>
      <c r="V51" s="230">
        <f>ROUND(E51*U51,2)</f>
        <v>1.02</v>
      </c>
      <c r="W51" s="230"/>
      <c r="X51" s="230" t="s">
        <v>281</v>
      </c>
      <c r="Y51" s="210"/>
      <c r="Z51" s="210"/>
      <c r="AA51" s="210"/>
      <c r="AB51" s="210"/>
      <c r="AC51" s="210"/>
      <c r="AD51" s="210"/>
      <c r="AE51" s="210"/>
      <c r="AF51" s="210"/>
      <c r="AG51" s="210" t="s">
        <v>637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7">
        <v>40</v>
      </c>
      <c r="B52" s="248" t="s">
        <v>2345</v>
      </c>
      <c r="C52" s="255" t="s">
        <v>2346</v>
      </c>
      <c r="D52" s="249" t="s">
        <v>364</v>
      </c>
      <c r="E52" s="250">
        <v>40</v>
      </c>
      <c r="F52" s="251"/>
      <c r="G52" s="252">
        <f>ROUND(E52*F52,2)</f>
        <v>0</v>
      </c>
      <c r="H52" s="231"/>
      <c r="I52" s="230">
        <f>ROUND(E52*H52,2)</f>
        <v>0</v>
      </c>
      <c r="J52" s="231"/>
      <c r="K52" s="230">
        <f>ROUND(E52*J52,2)</f>
        <v>0</v>
      </c>
      <c r="L52" s="230">
        <v>21</v>
      </c>
      <c r="M52" s="230">
        <f>G52*(1+L52/100)</f>
        <v>0</v>
      </c>
      <c r="N52" s="229">
        <v>1.2E-4</v>
      </c>
      <c r="O52" s="229">
        <f>ROUND(E52*N52,2)</f>
        <v>0</v>
      </c>
      <c r="P52" s="229">
        <v>0</v>
      </c>
      <c r="Q52" s="229">
        <f>ROUND(E52*P52,2)</f>
        <v>0</v>
      </c>
      <c r="R52" s="230"/>
      <c r="S52" s="230" t="s">
        <v>279</v>
      </c>
      <c r="T52" s="230" t="s">
        <v>280</v>
      </c>
      <c r="U52" s="230">
        <v>0.61899999999999999</v>
      </c>
      <c r="V52" s="230">
        <f>ROUND(E52*U52,2)</f>
        <v>24.76</v>
      </c>
      <c r="W52" s="230"/>
      <c r="X52" s="230" t="s">
        <v>281</v>
      </c>
      <c r="Y52" s="210"/>
      <c r="Z52" s="210"/>
      <c r="AA52" s="210"/>
      <c r="AB52" s="210"/>
      <c r="AC52" s="210"/>
      <c r="AD52" s="210"/>
      <c r="AE52" s="210"/>
      <c r="AF52" s="210"/>
      <c r="AG52" s="210" t="s">
        <v>637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v>41</v>
      </c>
      <c r="B53" s="248" t="s">
        <v>2347</v>
      </c>
      <c r="C53" s="255" t="s">
        <v>2348</v>
      </c>
      <c r="D53" s="249" t="s">
        <v>364</v>
      </c>
      <c r="E53" s="250">
        <v>18</v>
      </c>
      <c r="F53" s="251"/>
      <c r="G53" s="252">
        <f>ROUND(E53*F53,2)</f>
        <v>0</v>
      </c>
      <c r="H53" s="231"/>
      <c r="I53" s="230">
        <f>ROUND(E53*H53,2)</f>
        <v>0</v>
      </c>
      <c r="J53" s="231"/>
      <c r="K53" s="230">
        <f>ROUND(E53*J53,2)</f>
        <v>0</v>
      </c>
      <c r="L53" s="230">
        <v>21</v>
      </c>
      <c r="M53" s="230">
        <f>G53*(1+L53/100)</f>
        <v>0</v>
      </c>
      <c r="N53" s="229">
        <v>1.6000000000000001E-4</v>
      </c>
      <c r="O53" s="229">
        <f>ROUND(E53*N53,2)</f>
        <v>0</v>
      </c>
      <c r="P53" s="229">
        <v>0</v>
      </c>
      <c r="Q53" s="229">
        <f>ROUND(E53*P53,2)</f>
        <v>0</v>
      </c>
      <c r="R53" s="230"/>
      <c r="S53" s="230" t="s">
        <v>279</v>
      </c>
      <c r="T53" s="230" t="s">
        <v>280</v>
      </c>
      <c r="U53" s="230">
        <v>0.69399999999999995</v>
      </c>
      <c r="V53" s="230">
        <f>ROUND(E53*U53,2)</f>
        <v>12.49</v>
      </c>
      <c r="W53" s="230"/>
      <c r="X53" s="230" t="s">
        <v>281</v>
      </c>
      <c r="Y53" s="210"/>
      <c r="Z53" s="210"/>
      <c r="AA53" s="210"/>
      <c r="AB53" s="210"/>
      <c r="AC53" s="210"/>
      <c r="AD53" s="210"/>
      <c r="AE53" s="210"/>
      <c r="AF53" s="210"/>
      <c r="AG53" s="210" t="s">
        <v>637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v>42</v>
      </c>
      <c r="B54" s="248" t="s">
        <v>2349</v>
      </c>
      <c r="C54" s="255" t="s">
        <v>2350</v>
      </c>
      <c r="D54" s="249" t="s">
        <v>364</v>
      </c>
      <c r="E54" s="250">
        <v>3</v>
      </c>
      <c r="F54" s="251"/>
      <c r="G54" s="252">
        <f>ROUND(E54*F54,2)</f>
        <v>0</v>
      </c>
      <c r="H54" s="231"/>
      <c r="I54" s="230">
        <f>ROUND(E54*H54,2)</f>
        <v>0</v>
      </c>
      <c r="J54" s="231"/>
      <c r="K54" s="230">
        <f>ROUND(E54*J54,2)</f>
        <v>0</v>
      </c>
      <c r="L54" s="230">
        <v>21</v>
      </c>
      <c r="M54" s="230">
        <f>G54*(1+L54/100)</f>
        <v>0</v>
      </c>
      <c r="N54" s="229">
        <v>2.0000000000000001E-4</v>
      </c>
      <c r="O54" s="229">
        <f>ROUND(E54*N54,2)</f>
        <v>0</v>
      </c>
      <c r="P54" s="229">
        <v>0</v>
      </c>
      <c r="Q54" s="229">
        <f>ROUND(E54*P54,2)</f>
        <v>0</v>
      </c>
      <c r="R54" s="230"/>
      <c r="S54" s="230" t="s">
        <v>279</v>
      </c>
      <c r="T54" s="230" t="s">
        <v>280</v>
      </c>
      <c r="U54" s="230">
        <v>0.73399999999999999</v>
      </c>
      <c r="V54" s="230">
        <f>ROUND(E54*U54,2)</f>
        <v>2.2000000000000002</v>
      </c>
      <c r="W54" s="230"/>
      <c r="X54" s="230" t="s">
        <v>281</v>
      </c>
      <c r="Y54" s="210"/>
      <c r="Z54" s="210"/>
      <c r="AA54" s="210"/>
      <c r="AB54" s="210"/>
      <c r="AC54" s="210"/>
      <c r="AD54" s="210"/>
      <c r="AE54" s="210"/>
      <c r="AF54" s="210"/>
      <c r="AG54" s="210" t="s">
        <v>637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v>43</v>
      </c>
      <c r="B55" s="248" t="s">
        <v>2351</v>
      </c>
      <c r="C55" s="255" t="s">
        <v>2352</v>
      </c>
      <c r="D55" s="249" t="s">
        <v>364</v>
      </c>
      <c r="E55" s="250">
        <v>7</v>
      </c>
      <c r="F55" s="251"/>
      <c r="G55" s="252">
        <f>ROUND(E55*F55,2)</f>
        <v>0</v>
      </c>
      <c r="H55" s="231"/>
      <c r="I55" s="230">
        <f>ROUND(E55*H55,2)</f>
        <v>0</v>
      </c>
      <c r="J55" s="231"/>
      <c r="K55" s="230">
        <f>ROUND(E55*J55,2)</f>
        <v>0</v>
      </c>
      <c r="L55" s="230">
        <v>21</v>
      </c>
      <c r="M55" s="230">
        <f>G55*(1+L55/100)</f>
        <v>0</v>
      </c>
      <c r="N55" s="229">
        <v>2.3000000000000001E-4</v>
      </c>
      <c r="O55" s="229">
        <f>ROUND(E55*N55,2)</f>
        <v>0</v>
      </c>
      <c r="P55" s="229">
        <v>0</v>
      </c>
      <c r="Q55" s="229">
        <f>ROUND(E55*P55,2)</f>
        <v>0</v>
      </c>
      <c r="R55" s="230"/>
      <c r="S55" s="230" t="s">
        <v>279</v>
      </c>
      <c r="T55" s="230" t="s">
        <v>280</v>
      </c>
      <c r="U55" s="230">
        <v>0.79700000000000004</v>
      </c>
      <c r="V55" s="230">
        <f>ROUND(E55*U55,2)</f>
        <v>5.58</v>
      </c>
      <c r="W55" s="230"/>
      <c r="X55" s="230" t="s">
        <v>281</v>
      </c>
      <c r="Y55" s="210"/>
      <c r="Z55" s="210"/>
      <c r="AA55" s="210"/>
      <c r="AB55" s="210"/>
      <c r="AC55" s="210"/>
      <c r="AD55" s="210"/>
      <c r="AE55" s="210"/>
      <c r="AF55" s="210"/>
      <c r="AG55" s="210" t="s">
        <v>637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44</v>
      </c>
      <c r="B56" s="248" t="s">
        <v>2353</v>
      </c>
      <c r="C56" s="255" t="s">
        <v>2354</v>
      </c>
      <c r="D56" s="249" t="s">
        <v>364</v>
      </c>
      <c r="E56" s="250">
        <v>2</v>
      </c>
      <c r="F56" s="251"/>
      <c r="G56" s="252">
        <f>ROUND(E56*F56,2)</f>
        <v>0</v>
      </c>
      <c r="H56" s="231"/>
      <c r="I56" s="230">
        <f>ROUND(E56*H56,2)</f>
        <v>0</v>
      </c>
      <c r="J56" s="231"/>
      <c r="K56" s="230">
        <f>ROUND(E56*J56,2)</f>
        <v>0</v>
      </c>
      <c r="L56" s="230">
        <v>21</v>
      </c>
      <c r="M56" s="230">
        <f>G56*(1+L56/100)</f>
        <v>0</v>
      </c>
      <c r="N56" s="229">
        <v>4.6999999999999999E-4</v>
      </c>
      <c r="O56" s="229">
        <f>ROUND(E56*N56,2)</f>
        <v>0</v>
      </c>
      <c r="P56" s="229">
        <v>0</v>
      </c>
      <c r="Q56" s="229">
        <f>ROUND(E56*P56,2)</f>
        <v>0</v>
      </c>
      <c r="R56" s="230"/>
      <c r="S56" s="230" t="s">
        <v>279</v>
      </c>
      <c r="T56" s="230" t="s">
        <v>280</v>
      </c>
      <c r="U56" s="230">
        <v>1.335</v>
      </c>
      <c r="V56" s="230">
        <f>ROUND(E56*U56,2)</f>
        <v>2.67</v>
      </c>
      <c r="W56" s="230"/>
      <c r="X56" s="230" t="s">
        <v>281</v>
      </c>
      <c r="Y56" s="210"/>
      <c r="Z56" s="210"/>
      <c r="AA56" s="210"/>
      <c r="AB56" s="210"/>
      <c r="AC56" s="210"/>
      <c r="AD56" s="210"/>
      <c r="AE56" s="210"/>
      <c r="AF56" s="210"/>
      <c r="AG56" s="210" t="s">
        <v>637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v>45</v>
      </c>
      <c r="B57" s="248" t="s">
        <v>2355</v>
      </c>
      <c r="C57" s="255" t="s">
        <v>2356</v>
      </c>
      <c r="D57" s="249" t="s">
        <v>364</v>
      </c>
      <c r="E57" s="250">
        <v>4</v>
      </c>
      <c r="F57" s="251"/>
      <c r="G57" s="252">
        <f>ROUND(E57*F57,2)</f>
        <v>0</v>
      </c>
      <c r="H57" s="231"/>
      <c r="I57" s="230">
        <f>ROUND(E57*H57,2)</f>
        <v>0</v>
      </c>
      <c r="J57" s="231"/>
      <c r="K57" s="230">
        <f>ROUND(E57*J57,2)</f>
        <v>0</v>
      </c>
      <c r="L57" s="230">
        <v>21</v>
      </c>
      <c r="M57" s="230">
        <f>G57*(1+L57/100)</f>
        <v>0</v>
      </c>
      <c r="N57" s="229">
        <v>6.4000000000000005E-4</v>
      </c>
      <c r="O57" s="229">
        <f>ROUND(E57*N57,2)</f>
        <v>0</v>
      </c>
      <c r="P57" s="229">
        <v>0</v>
      </c>
      <c r="Q57" s="229">
        <f>ROUND(E57*P57,2)</f>
        <v>0</v>
      </c>
      <c r="R57" s="230"/>
      <c r="S57" s="230" t="s">
        <v>279</v>
      </c>
      <c r="T57" s="230" t="s">
        <v>280</v>
      </c>
      <c r="U57" s="230">
        <v>1.591</v>
      </c>
      <c r="V57" s="230">
        <f>ROUND(E57*U57,2)</f>
        <v>6.36</v>
      </c>
      <c r="W57" s="230"/>
      <c r="X57" s="230" t="s">
        <v>281</v>
      </c>
      <c r="Y57" s="210"/>
      <c r="Z57" s="210"/>
      <c r="AA57" s="210"/>
      <c r="AB57" s="210"/>
      <c r="AC57" s="210"/>
      <c r="AD57" s="210"/>
      <c r="AE57" s="210"/>
      <c r="AF57" s="210"/>
      <c r="AG57" s="210" t="s">
        <v>637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v>46</v>
      </c>
      <c r="B58" s="248" t="s">
        <v>2357</v>
      </c>
      <c r="C58" s="255" t="s">
        <v>2358</v>
      </c>
      <c r="D58" s="249" t="s">
        <v>364</v>
      </c>
      <c r="E58" s="250">
        <v>33</v>
      </c>
      <c r="F58" s="251"/>
      <c r="G58" s="252">
        <f>ROUND(E58*F58,2)</f>
        <v>0</v>
      </c>
      <c r="H58" s="231"/>
      <c r="I58" s="230">
        <f>ROUND(E58*H58,2)</f>
        <v>0</v>
      </c>
      <c r="J58" s="231"/>
      <c r="K58" s="230">
        <f>ROUND(E58*J58,2)</f>
        <v>0</v>
      </c>
      <c r="L58" s="230">
        <v>21</v>
      </c>
      <c r="M58" s="230">
        <f>G58*(1+L58/100)</f>
        <v>0</v>
      </c>
      <c r="N58" s="229">
        <v>6.9999999999999994E-5</v>
      </c>
      <c r="O58" s="229">
        <f>ROUND(E58*N58,2)</f>
        <v>0</v>
      </c>
      <c r="P58" s="229">
        <v>0</v>
      </c>
      <c r="Q58" s="229">
        <f>ROUND(E58*P58,2)</f>
        <v>0</v>
      </c>
      <c r="R58" s="230"/>
      <c r="S58" s="230" t="s">
        <v>279</v>
      </c>
      <c r="T58" s="230" t="s">
        <v>280</v>
      </c>
      <c r="U58" s="230">
        <v>0.33200000000000002</v>
      </c>
      <c r="V58" s="230">
        <f>ROUND(E58*U58,2)</f>
        <v>10.96</v>
      </c>
      <c r="W58" s="230"/>
      <c r="X58" s="230" t="s">
        <v>281</v>
      </c>
      <c r="Y58" s="210"/>
      <c r="Z58" s="210"/>
      <c r="AA58" s="210"/>
      <c r="AB58" s="210"/>
      <c r="AC58" s="210"/>
      <c r="AD58" s="210"/>
      <c r="AE58" s="210"/>
      <c r="AF58" s="210"/>
      <c r="AG58" s="210" t="s">
        <v>637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v>47</v>
      </c>
      <c r="B59" s="248" t="s">
        <v>2359</v>
      </c>
      <c r="C59" s="255" t="s">
        <v>2360</v>
      </c>
      <c r="D59" s="249" t="s">
        <v>364</v>
      </c>
      <c r="E59" s="250">
        <v>54</v>
      </c>
      <c r="F59" s="251"/>
      <c r="G59" s="252">
        <f>ROUND(E59*F59,2)</f>
        <v>0</v>
      </c>
      <c r="H59" s="231"/>
      <c r="I59" s="230">
        <f>ROUND(E59*H59,2)</f>
        <v>0</v>
      </c>
      <c r="J59" s="231"/>
      <c r="K59" s="230">
        <f>ROUND(E59*J59,2)</f>
        <v>0</v>
      </c>
      <c r="L59" s="230">
        <v>21</v>
      </c>
      <c r="M59" s="230">
        <f>G59*(1+L59/100)</f>
        <v>0</v>
      </c>
      <c r="N59" s="229">
        <v>9.0000000000000006E-5</v>
      </c>
      <c r="O59" s="229">
        <f>ROUND(E59*N59,2)</f>
        <v>0</v>
      </c>
      <c r="P59" s="229">
        <v>0</v>
      </c>
      <c r="Q59" s="229">
        <f>ROUND(E59*P59,2)</f>
        <v>0</v>
      </c>
      <c r="R59" s="230"/>
      <c r="S59" s="230" t="s">
        <v>279</v>
      </c>
      <c r="T59" s="230" t="s">
        <v>280</v>
      </c>
      <c r="U59" s="230">
        <v>0.375</v>
      </c>
      <c r="V59" s="230">
        <f>ROUND(E59*U59,2)</f>
        <v>20.25</v>
      </c>
      <c r="W59" s="230"/>
      <c r="X59" s="230" t="s">
        <v>281</v>
      </c>
      <c r="Y59" s="210"/>
      <c r="Z59" s="210"/>
      <c r="AA59" s="210"/>
      <c r="AB59" s="210"/>
      <c r="AC59" s="210"/>
      <c r="AD59" s="210"/>
      <c r="AE59" s="210"/>
      <c r="AF59" s="210"/>
      <c r="AG59" s="210" t="s">
        <v>637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7">
        <v>48</v>
      </c>
      <c r="B60" s="248" t="s">
        <v>2361</v>
      </c>
      <c r="C60" s="255" t="s">
        <v>2362</v>
      </c>
      <c r="D60" s="249" t="s">
        <v>364</v>
      </c>
      <c r="E60" s="250">
        <v>6</v>
      </c>
      <c r="F60" s="251"/>
      <c r="G60" s="252">
        <f>ROUND(E60*F60,2)</f>
        <v>0</v>
      </c>
      <c r="H60" s="231"/>
      <c r="I60" s="230">
        <f>ROUND(E60*H60,2)</f>
        <v>0</v>
      </c>
      <c r="J60" s="231"/>
      <c r="K60" s="230">
        <f>ROUND(E60*J60,2)</f>
        <v>0</v>
      </c>
      <c r="L60" s="230">
        <v>21</v>
      </c>
      <c r="M60" s="230">
        <f>G60*(1+L60/100)</f>
        <v>0</v>
      </c>
      <c r="N60" s="229">
        <v>1.1E-4</v>
      </c>
      <c r="O60" s="229">
        <f>ROUND(E60*N60,2)</f>
        <v>0</v>
      </c>
      <c r="P60" s="229">
        <v>0</v>
      </c>
      <c r="Q60" s="229">
        <f>ROUND(E60*P60,2)</f>
        <v>0</v>
      </c>
      <c r="R60" s="230"/>
      <c r="S60" s="230" t="s">
        <v>279</v>
      </c>
      <c r="T60" s="230" t="s">
        <v>280</v>
      </c>
      <c r="U60" s="230">
        <v>0.39800000000000002</v>
      </c>
      <c r="V60" s="230">
        <f>ROUND(E60*U60,2)</f>
        <v>2.39</v>
      </c>
      <c r="W60" s="230"/>
      <c r="X60" s="230" t="s">
        <v>281</v>
      </c>
      <c r="Y60" s="210"/>
      <c r="Z60" s="210"/>
      <c r="AA60" s="210"/>
      <c r="AB60" s="210"/>
      <c r="AC60" s="210"/>
      <c r="AD60" s="210"/>
      <c r="AE60" s="210"/>
      <c r="AF60" s="210"/>
      <c r="AG60" s="210" t="s">
        <v>637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7">
        <v>49</v>
      </c>
      <c r="B61" s="248" t="s">
        <v>2363</v>
      </c>
      <c r="C61" s="255" t="s">
        <v>2364</v>
      </c>
      <c r="D61" s="249" t="s">
        <v>364</v>
      </c>
      <c r="E61" s="250">
        <v>17</v>
      </c>
      <c r="F61" s="251"/>
      <c r="G61" s="252">
        <f>ROUND(E61*F61,2)</f>
        <v>0</v>
      </c>
      <c r="H61" s="231"/>
      <c r="I61" s="230">
        <f>ROUND(E61*H61,2)</f>
        <v>0</v>
      </c>
      <c r="J61" s="231"/>
      <c r="K61" s="230">
        <f>ROUND(E61*J61,2)</f>
        <v>0</v>
      </c>
      <c r="L61" s="230">
        <v>21</v>
      </c>
      <c r="M61" s="230">
        <f>G61*(1+L61/100)</f>
        <v>0</v>
      </c>
      <c r="N61" s="229">
        <v>1.2999999999999999E-4</v>
      </c>
      <c r="O61" s="229">
        <f>ROUND(E61*N61,2)</f>
        <v>0</v>
      </c>
      <c r="P61" s="229">
        <v>0</v>
      </c>
      <c r="Q61" s="229">
        <f>ROUND(E61*P61,2)</f>
        <v>0</v>
      </c>
      <c r="R61" s="230"/>
      <c r="S61" s="230" t="s">
        <v>279</v>
      </c>
      <c r="T61" s="230" t="s">
        <v>280</v>
      </c>
      <c r="U61" s="230">
        <v>0.42</v>
      </c>
      <c r="V61" s="230">
        <f>ROUND(E61*U61,2)</f>
        <v>7.14</v>
      </c>
      <c r="W61" s="230"/>
      <c r="X61" s="230" t="s">
        <v>281</v>
      </c>
      <c r="Y61" s="210"/>
      <c r="Z61" s="210"/>
      <c r="AA61" s="210"/>
      <c r="AB61" s="210"/>
      <c r="AC61" s="210"/>
      <c r="AD61" s="210"/>
      <c r="AE61" s="210"/>
      <c r="AF61" s="210"/>
      <c r="AG61" s="210" t="s">
        <v>637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7">
        <v>50</v>
      </c>
      <c r="B62" s="248" t="s">
        <v>2365</v>
      </c>
      <c r="C62" s="255" t="s">
        <v>2366</v>
      </c>
      <c r="D62" s="249" t="s">
        <v>364</v>
      </c>
      <c r="E62" s="250">
        <v>28</v>
      </c>
      <c r="F62" s="251"/>
      <c r="G62" s="252">
        <f>ROUND(E62*F62,2)</f>
        <v>0</v>
      </c>
      <c r="H62" s="231"/>
      <c r="I62" s="230">
        <f>ROUND(E62*H62,2)</f>
        <v>0</v>
      </c>
      <c r="J62" s="231"/>
      <c r="K62" s="230">
        <f>ROUND(E62*J62,2)</f>
        <v>0</v>
      </c>
      <c r="L62" s="230">
        <v>21</v>
      </c>
      <c r="M62" s="230">
        <f>G62*(1+L62/100)</f>
        <v>0</v>
      </c>
      <c r="N62" s="229">
        <v>2.0000000000000001E-4</v>
      </c>
      <c r="O62" s="229">
        <f>ROUND(E62*N62,2)</f>
        <v>0.01</v>
      </c>
      <c r="P62" s="229">
        <v>0</v>
      </c>
      <c r="Q62" s="229">
        <f>ROUND(E62*P62,2)</f>
        <v>0</v>
      </c>
      <c r="R62" s="230"/>
      <c r="S62" s="230" t="s">
        <v>279</v>
      </c>
      <c r="T62" s="230" t="s">
        <v>280</v>
      </c>
      <c r="U62" s="230">
        <v>0.48199999999999998</v>
      </c>
      <c r="V62" s="230">
        <f>ROUND(E62*U62,2)</f>
        <v>13.5</v>
      </c>
      <c r="W62" s="230"/>
      <c r="X62" s="230" t="s">
        <v>281</v>
      </c>
      <c r="Y62" s="210"/>
      <c r="Z62" s="210"/>
      <c r="AA62" s="210"/>
      <c r="AB62" s="210"/>
      <c r="AC62" s="210"/>
      <c r="AD62" s="210"/>
      <c r="AE62" s="210"/>
      <c r="AF62" s="210"/>
      <c r="AG62" s="210" t="s">
        <v>637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7">
        <v>51</v>
      </c>
      <c r="B63" s="248" t="s">
        <v>2367</v>
      </c>
      <c r="C63" s="255" t="s">
        <v>2368</v>
      </c>
      <c r="D63" s="249" t="s">
        <v>364</v>
      </c>
      <c r="E63" s="250">
        <v>7</v>
      </c>
      <c r="F63" s="251"/>
      <c r="G63" s="252">
        <f>ROUND(E63*F63,2)</f>
        <v>0</v>
      </c>
      <c r="H63" s="231"/>
      <c r="I63" s="230">
        <f>ROUND(E63*H63,2)</f>
        <v>0</v>
      </c>
      <c r="J63" s="231"/>
      <c r="K63" s="230">
        <f>ROUND(E63*J63,2)</f>
        <v>0</v>
      </c>
      <c r="L63" s="230">
        <v>21</v>
      </c>
      <c r="M63" s="230">
        <f>G63*(1+L63/100)</f>
        <v>0</v>
      </c>
      <c r="N63" s="229">
        <v>1.2999999999999999E-4</v>
      </c>
      <c r="O63" s="229">
        <f>ROUND(E63*N63,2)</f>
        <v>0</v>
      </c>
      <c r="P63" s="229">
        <v>0</v>
      </c>
      <c r="Q63" s="229">
        <f>ROUND(E63*P63,2)</f>
        <v>0</v>
      </c>
      <c r="R63" s="230"/>
      <c r="S63" s="230" t="s">
        <v>279</v>
      </c>
      <c r="T63" s="230" t="s">
        <v>280</v>
      </c>
      <c r="U63" s="230">
        <v>0.74299999999999999</v>
      </c>
      <c r="V63" s="230">
        <f>ROUND(E63*U63,2)</f>
        <v>5.2</v>
      </c>
      <c r="W63" s="230"/>
      <c r="X63" s="230" t="s">
        <v>281</v>
      </c>
      <c r="Y63" s="210"/>
      <c r="Z63" s="210"/>
      <c r="AA63" s="210"/>
      <c r="AB63" s="210"/>
      <c r="AC63" s="210"/>
      <c r="AD63" s="210"/>
      <c r="AE63" s="210"/>
      <c r="AF63" s="210"/>
      <c r="AG63" s="210" t="s">
        <v>637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7">
        <v>52</v>
      </c>
      <c r="B64" s="248" t="s">
        <v>2369</v>
      </c>
      <c r="C64" s="255" t="s">
        <v>2370</v>
      </c>
      <c r="D64" s="249" t="s">
        <v>364</v>
      </c>
      <c r="E64" s="250">
        <v>4</v>
      </c>
      <c r="F64" s="251"/>
      <c r="G64" s="252">
        <f>ROUND(E64*F64,2)</f>
        <v>0</v>
      </c>
      <c r="H64" s="231"/>
      <c r="I64" s="230">
        <f>ROUND(E64*H64,2)</f>
        <v>0</v>
      </c>
      <c r="J64" s="231"/>
      <c r="K64" s="230">
        <f>ROUND(E64*J64,2)</f>
        <v>0</v>
      </c>
      <c r="L64" s="230">
        <v>21</v>
      </c>
      <c r="M64" s="230">
        <f>G64*(1+L64/100)</f>
        <v>0</v>
      </c>
      <c r="N64" s="229">
        <v>2.0000000000000001E-4</v>
      </c>
      <c r="O64" s="229">
        <f>ROUND(E64*N64,2)</f>
        <v>0</v>
      </c>
      <c r="P64" s="229">
        <v>0</v>
      </c>
      <c r="Q64" s="229">
        <f>ROUND(E64*P64,2)</f>
        <v>0</v>
      </c>
      <c r="R64" s="230"/>
      <c r="S64" s="230" t="s">
        <v>279</v>
      </c>
      <c r="T64" s="230" t="s">
        <v>280</v>
      </c>
      <c r="U64" s="230">
        <v>0.82699999999999996</v>
      </c>
      <c r="V64" s="230">
        <f>ROUND(E64*U64,2)</f>
        <v>3.31</v>
      </c>
      <c r="W64" s="230"/>
      <c r="X64" s="230" t="s">
        <v>281</v>
      </c>
      <c r="Y64" s="210"/>
      <c r="Z64" s="210"/>
      <c r="AA64" s="210"/>
      <c r="AB64" s="210"/>
      <c r="AC64" s="210"/>
      <c r="AD64" s="210"/>
      <c r="AE64" s="210"/>
      <c r="AF64" s="210"/>
      <c r="AG64" s="210" t="s">
        <v>637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7">
        <v>53</v>
      </c>
      <c r="B65" s="248" t="s">
        <v>2371</v>
      </c>
      <c r="C65" s="255" t="s">
        <v>2372</v>
      </c>
      <c r="D65" s="249" t="s">
        <v>364</v>
      </c>
      <c r="E65" s="250">
        <v>2</v>
      </c>
      <c r="F65" s="251"/>
      <c r="G65" s="252">
        <f>ROUND(E65*F65,2)</f>
        <v>0</v>
      </c>
      <c r="H65" s="231"/>
      <c r="I65" s="230">
        <f>ROUND(E65*H65,2)</f>
        <v>0</v>
      </c>
      <c r="J65" s="231"/>
      <c r="K65" s="230">
        <f>ROUND(E65*J65,2)</f>
        <v>0</v>
      </c>
      <c r="L65" s="230">
        <v>21</v>
      </c>
      <c r="M65" s="230">
        <f>G65*(1+L65/100)</f>
        <v>0</v>
      </c>
      <c r="N65" s="229">
        <v>3.1E-4</v>
      </c>
      <c r="O65" s="229">
        <f>ROUND(E65*N65,2)</f>
        <v>0</v>
      </c>
      <c r="P65" s="229">
        <v>0</v>
      </c>
      <c r="Q65" s="229">
        <f>ROUND(E65*P65,2)</f>
        <v>0</v>
      </c>
      <c r="R65" s="230"/>
      <c r="S65" s="230" t="s">
        <v>279</v>
      </c>
      <c r="T65" s="230" t="s">
        <v>280</v>
      </c>
      <c r="U65" s="230">
        <v>0.96399999999999997</v>
      </c>
      <c r="V65" s="230">
        <f>ROUND(E65*U65,2)</f>
        <v>1.93</v>
      </c>
      <c r="W65" s="230"/>
      <c r="X65" s="230" t="s">
        <v>281</v>
      </c>
      <c r="Y65" s="210"/>
      <c r="Z65" s="210"/>
      <c r="AA65" s="210"/>
      <c r="AB65" s="210"/>
      <c r="AC65" s="210"/>
      <c r="AD65" s="210"/>
      <c r="AE65" s="210"/>
      <c r="AF65" s="210"/>
      <c r="AG65" s="210" t="s">
        <v>637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7">
        <v>54</v>
      </c>
      <c r="B66" s="248" t="s">
        <v>2373</v>
      </c>
      <c r="C66" s="255" t="s">
        <v>2374</v>
      </c>
      <c r="D66" s="249" t="s">
        <v>364</v>
      </c>
      <c r="E66" s="250">
        <v>11</v>
      </c>
      <c r="F66" s="251"/>
      <c r="G66" s="252">
        <f>ROUND(E66*F66,2)</f>
        <v>0</v>
      </c>
      <c r="H66" s="231"/>
      <c r="I66" s="230">
        <f>ROUND(E66*H66,2)</f>
        <v>0</v>
      </c>
      <c r="J66" s="231"/>
      <c r="K66" s="230">
        <f>ROUND(E66*J66,2)</f>
        <v>0</v>
      </c>
      <c r="L66" s="230">
        <v>21</v>
      </c>
      <c r="M66" s="230">
        <f>G66*(1+L66/100)</f>
        <v>0</v>
      </c>
      <c r="N66" s="229">
        <v>4.0999999999999999E-4</v>
      </c>
      <c r="O66" s="229">
        <f>ROUND(E66*N66,2)</f>
        <v>0</v>
      </c>
      <c r="P66" s="229">
        <v>0</v>
      </c>
      <c r="Q66" s="229">
        <f>ROUND(E66*P66,2)</f>
        <v>0</v>
      </c>
      <c r="R66" s="230"/>
      <c r="S66" s="230" t="s">
        <v>279</v>
      </c>
      <c r="T66" s="230" t="s">
        <v>280</v>
      </c>
      <c r="U66" s="230">
        <v>1.04</v>
      </c>
      <c r="V66" s="230">
        <f>ROUND(E66*U66,2)</f>
        <v>11.44</v>
      </c>
      <c r="W66" s="230"/>
      <c r="X66" s="230" t="s">
        <v>281</v>
      </c>
      <c r="Y66" s="210"/>
      <c r="Z66" s="210"/>
      <c r="AA66" s="210"/>
      <c r="AB66" s="210"/>
      <c r="AC66" s="210"/>
      <c r="AD66" s="210"/>
      <c r="AE66" s="210"/>
      <c r="AF66" s="210"/>
      <c r="AG66" s="210" t="s">
        <v>637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7">
        <v>55</v>
      </c>
      <c r="B67" s="248" t="s">
        <v>2375</v>
      </c>
      <c r="C67" s="255" t="s">
        <v>2376</v>
      </c>
      <c r="D67" s="249" t="s">
        <v>364</v>
      </c>
      <c r="E67" s="250">
        <v>4</v>
      </c>
      <c r="F67" s="251"/>
      <c r="G67" s="252">
        <f>ROUND(E67*F67,2)</f>
        <v>0</v>
      </c>
      <c r="H67" s="231"/>
      <c r="I67" s="230">
        <f>ROUND(E67*H67,2)</f>
        <v>0</v>
      </c>
      <c r="J67" s="231"/>
      <c r="K67" s="230">
        <f>ROUND(E67*J67,2)</f>
        <v>0</v>
      </c>
      <c r="L67" s="230">
        <v>21</v>
      </c>
      <c r="M67" s="230">
        <f>G67*(1+L67/100)</f>
        <v>0</v>
      </c>
      <c r="N67" s="229">
        <v>2.4000000000000001E-4</v>
      </c>
      <c r="O67" s="229">
        <f>ROUND(E67*N67,2)</f>
        <v>0</v>
      </c>
      <c r="P67" s="229">
        <v>0</v>
      </c>
      <c r="Q67" s="229">
        <f>ROUND(E67*P67,2)</f>
        <v>0</v>
      </c>
      <c r="R67" s="230"/>
      <c r="S67" s="230" t="s">
        <v>279</v>
      </c>
      <c r="T67" s="230" t="s">
        <v>280</v>
      </c>
      <c r="U67" s="230">
        <v>1.1180000000000001</v>
      </c>
      <c r="V67" s="230">
        <f>ROUND(E67*U67,2)</f>
        <v>4.47</v>
      </c>
      <c r="W67" s="230"/>
      <c r="X67" s="230" t="s">
        <v>281</v>
      </c>
      <c r="Y67" s="210"/>
      <c r="Z67" s="210"/>
      <c r="AA67" s="210"/>
      <c r="AB67" s="210"/>
      <c r="AC67" s="210"/>
      <c r="AD67" s="210"/>
      <c r="AE67" s="210"/>
      <c r="AF67" s="210"/>
      <c r="AG67" s="210" t="s">
        <v>637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7">
        <v>56</v>
      </c>
      <c r="B68" s="248" t="s">
        <v>2377</v>
      </c>
      <c r="C68" s="255" t="s">
        <v>2378</v>
      </c>
      <c r="D68" s="249" t="s">
        <v>364</v>
      </c>
      <c r="E68" s="250">
        <v>8</v>
      </c>
      <c r="F68" s="251"/>
      <c r="G68" s="252">
        <f>ROUND(E68*F68,2)</f>
        <v>0</v>
      </c>
      <c r="H68" s="231"/>
      <c r="I68" s="230">
        <f>ROUND(E68*H68,2)</f>
        <v>0</v>
      </c>
      <c r="J68" s="231"/>
      <c r="K68" s="230">
        <f>ROUND(E68*J68,2)</f>
        <v>0</v>
      </c>
      <c r="L68" s="230">
        <v>21</v>
      </c>
      <c r="M68" s="230">
        <f>G68*(1+L68/100)</f>
        <v>0</v>
      </c>
      <c r="N68" s="229">
        <v>5.1000000000000004E-4</v>
      </c>
      <c r="O68" s="229">
        <f>ROUND(E68*N68,2)</f>
        <v>0</v>
      </c>
      <c r="P68" s="229">
        <v>0</v>
      </c>
      <c r="Q68" s="229">
        <f>ROUND(E68*P68,2)</f>
        <v>0</v>
      </c>
      <c r="R68" s="230"/>
      <c r="S68" s="230" t="s">
        <v>279</v>
      </c>
      <c r="T68" s="230" t="s">
        <v>280</v>
      </c>
      <c r="U68" s="230">
        <v>1.4710000000000001</v>
      </c>
      <c r="V68" s="230">
        <f>ROUND(E68*U68,2)</f>
        <v>11.77</v>
      </c>
      <c r="W68" s="230"/>
      <c r="X68" s="230" t="s">
        <v>281</v>
      </c>
      <c r="Y68" s="210"/>
      <c r="Z68" s="210"/>
      <c r="AA68" s="210"/>
      <c r="AB68" s="210"/>
      <c r="AC68" s="210"/>
      <c r="AD68" s="210"/>
      <c r="AE68" s="210"/>
      <c r="AF68" s="210"/>
      <c r="AG68" s="210" t="s">
        <v>637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7">
        <v>57</v>
      </c>
      <c r="B69" s="248" t="s">
        <v>2379</v>
      </c>
      <c r="C69" s="255" t="s">
        <v>2380</v>
      </c>
      <c r="D69" s="249" t="s">
        <v>364</v>
      </c>
      <c r="E69" s="250">
        <v>2</v>
      </c>
      <c r="F69" s="251"/>
      <c r="G69" s="252">
        <f>ROUND(E69*F69,2)</f>
        <v>0</v>
      </c>
      <c r="H69" s="231"/>
      <c r="I69" s="230">
        <f>ROUND(E69*H69,2)</f>
        <v>0</v>
      </c>
      <c r="J69" s="231"/>
      <c r="K69" s="230">
        <f>ROUND(E69*J69,2)</f>
        <v>0</v>
      </c>
      <c r="L69" s="230">
        <v>21</v>
      </c>
      <c r="M69" s="230">
        <f>G69*(1+L69/100)</f>
        <v>0</v>
      </c>
      <c r="N69" s="229">
        <v>6.4000000000000005E-4</v>
      </c>
      <c r="O69" s="229">
        <f>ROUND(E69*N69,2)</f>
        <v>0</v>
      </c>
      <c r="P69" s="229">
        <v>0</v>
      </c>
      <c r="Q69" s="229">
        <f>ROUND(E69*P69,2)</f>
        <v>0</v>
      </c>
      <c r="R69" s="230"/>
      <c r="S69" s="230" t="s">
        <v>279</v>
      </c>
      <c r="T69" s="230" t="s">
        <v>280</v>
      </c>
      <c r="U69" s="230">
        <v>1.5649999999999999</v>
      </c>
      <c r="V69" s="230">
        <f>ROUND(E69*U69,2)</f>
        <v>3.13</v>
      </c>
      <c r="W69" s="230"/>
      <c r="X69" s="230" t="s">
        <v>281</v>
      </c>
      <c r="Y69" s="210"/>
      <c r="Z69" s="210"/>
      <c r="AA69" s="210"/>
      <c r="AB69" s="210"/>
      <c r="AC69" s="210"/>
      <c r="AD69" s="210"/>
      <c r="AE69" s="210"/>
      <c r="AF69" s="210"/>
      <c r="AG69" s="210" t="s">
        <v>637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7">
        <v>58</v>
      </c>
      <c r="B70" s="248" t="s">
        <v>2381</v>
      </c>
      <c r="C70" s="255" t="s">
        <v>2382</v>
      </c>
      <c r="D70" s="249" t="s">
        <v>1116</v>
      </c>
      <c r="E70" s="250">
        <v>180</v>
      </c>
      <c r="F70" s="251"/>
      <c r="G70" s="252">
        <f>ROUND(E70*F70,2)</f>
        <v>0</v>
      </c>
      <c r="H70" s="231"/>
      <c r="I70" s="230">
        <f>ROUND(E70*H70,2)</f>
        <v>0</v>
      </c>
      <c r="J70" s="231"/>
      <c r="K70" s="230">
        <f>ROUND(E70*J70,2)</f>
        <v>0</v>
      </c>
      <c r="L70" s="230">
        <v>21</v>
      </c>
      <c r="M70" s="230">
        <f>G70*(1+L70/100)</f>
        <v>0</v>
      </c>
      <c r="N70" s="229">
        <v>0</v>
      </c>
      <c r="O70" s="229">
        <f>ROUND(E70*N70,2)</f>
        <v>0</v>
      </c>
      <c r="P70" s="229">
        <v>0</v>
      </c>
      <c r="Q70" s="229">
        <f>ROUND(E70*P70,2)</f>
        <v>0</v>
      </c>
      <c r="R70" s="230"/>
      <c r="S70" s="230" t="s">
        <v>279</v>
      </c>
      <c r="T70" s="230" t="s">
        <v>280</v>
      </c>
      <c r="U70" s="230">
        <v>7.4399999999999994E-2</v>
      </c>
      <c r="V70" s="230">
        <f>ROUND(E70*U70,2)</f>
        <v>13.39</v>
      </c>
      <c r="W70" s="230"/>
      <c r="X70" s="230" t="s">
        <v>281</v>
      </c>
      <c r="Y70" s="210"/>
      <c r="Z70" s="210"/>
      <c r="AA70" s="210"/>
      <c r="AB70" s="210"/>
      <c r="AC70" s="210"/>
      <c r="AD70" s="210"/>
      <c r="AE70" s="210"/>
      <c r="AF70" s="210"/>
      <c r="AG70" s="210" t="s">
        <v>637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7">
        <v>59</v>
      </c>
      <c r="B71" s="248" t="s">
        <v>2383</v>
      </c>
      <c r="C71" s="255" t="s">
        <v>2384</v>
      </c>
      <c r="D71" s="249" t="s">
        <v>1116</v>
      </c>
      <c r="E71" s="250">
        <v>91</v>
      </c>
      <c r="F71" s="251"/>
      <c r="G71" s="252">
        <f>ROUND(E71*F71,2)</f>
        <v>0</v>
      </c>
      <c r="H71" s="231"/>
      <c r="I71" s="230">
        <f>ROUND(E71*H71,2)</f>
        <v>0</v>
      </c>
      <c r="J71" s="231"/>
      <c r="K71" s="230">
        <f>ROUND(E71*J71,2)</f>
        <v>0</v>
      </c>
      <c r="L71" s="230">
        <v>21</v>
      </c>
      <c r="M71" s="230">
        <f>G71*(1+L71/100)</f>
        <v>0</v>
      </c>
      <c r="N71" s="229">
        <v>0</v>
      </c>
      <c r="O71" s="229">
        <f>ROUND(E71*N71,2)</f>
        <v>0</v>
      </c>
      <c r="P71" s="229">
        <v>0</v>
      </c>
      <c r="Q71" s="229">
        <f>ROUND(E71*P71,2)</f>
        <v>0</v>
      </c>
      <c r="R71" s="230"/>
      <c r="S71" s="230" t="s">
        <v>279</v>
      </c>
      <c r="T71" s="230" t="s">
        <v>280</v>
      </c>
      <c r="U71" s="230">
        <v>5.5E-2</v>
      </c>
      <c r="V71" s="230">
        <f>ROUND(E71*U71,2)</f>
        <v>5.01</v>
      </c>
      <c r="W71" s="230"/>
      <c r="X71" s="230" t="s">
        <v>281</v>
      </c>
      <c r="Y71" s="210"/>
      <c r="Z71" s="210"/>
      <c r="AA71" s="210"/>
      <c r="AB71" s="210"/>
      <c r="AC71" s="210"/>
      <c r="AD71" s="210"/>
      <c r="AE71" s="210"/>
      <c r="AF71" s="210"/>
      <c r="AG71" s="210" t="s">
        <v>637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7">
        <v>60</v>
      </c>
      <c r="B72" s="248" t="s">
        <v>2385</v>
      </c>
      <c r="C72" s="255" t="s">
        <v>2386</v>
      </c>
      <c r="D72" s="249" t="s">
        <v>1116</v>
      </c>
      <c r="E72" s="250">
        <v>3000</v>
      </c>
      <c r="F72" s="251"/>
      <c r="G72" s="252">
        <f>ROUND(E72*F72,2)</f>
        <v>0</v>
      </c>
      <c r="H72" s="231"/>
      <c r="I72" s="230">
        <f>ROUND(E72*H72,2)</f>
        <v>0</v>
      </c>
      <c r="J72" s="231"/>
      <c r="K72" s="230">
        <f>ROUND(E72*J72,2)</f>
        <v>0</v>
      </c>
      <c r="L72" s="230">
        <v>21</v>
      </c>
      <c r="M72" s="230">
        <f>G72*(1+L72/100)</f>
        <v>0</v>
      </c>
      <c r="N72" s="229">
        <v>0</v>
      </c>
      <c r="O72" s="229">
        <f>ROUND(E72*N72,2)</f>
        <v>0</v>
      </c>
      <c r="P72" s="229">
        <v>0</v>
      </c>
      <c r="Q72" s="229">
        <f>ROUND(E72*P72,2)</f>
        <v>0</v>
      </c>
      <c r="R72" s="230"/>
      <c r="S72" s="230" t="s">
        <v>279</v>
      </c>
      <c r="T72" s="230" t="s">
        <v>280</v>
      </c>
      <c r="U72" s="230">
        <v>0</v>
      </c>
      <c r="V72" s="230">
        <f>ROUND(E72*U72,2)</f>
        <v>0</v>
      </c>
      <c r="W72" s="230"/>
      <c r="X72" s="230" t="s">
        <v>281</v>
      </c>
      <c r="Y72" s="210"/>
      <c r="Z72" s="210"/>
      <c r="AA72" s="210"/>
      <c r="AB72" s="210"/>
      <c r="AC72" s="210"/>
      <c r="AD72" s="210"/>
      <c r="AE72" s="210"/>
      <c r="AF72" s="210"/>
      <c r="AG72" s="210" t="s">
        <v>637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7">
        <v>61</v>
      </c>
      <c r="B73" s="248" t="s">
        <v>2387</v>
      </c>
      <c r="C73" s="255" t="s">
        <v>2388</v>
      </c>
      <c r="D73" s="249" t="s">
        <v>364</v>
      </c>
      <c r="E73" s="250">
        <v>92</v>
      </c>
      <c r="F73" s="251"/>
      <c r="G73" s="252">
        <f>ROUND(E73*F73,2)</f>
        <v>0</v>
      </c>
      <c r="H73" s="231"/>
      <c r="I73" s="230">
        <f>ROUND(E73*H73,2)</f>
        <v>0</v>
      </c>
      <c r="J73" s="231"/>
      <c r="K73" s="230">
        <f>ROUND(E73*J73,2)</f>
        <v>0</v>
      </c>
      <c r="L73" s="230">
        <v>21</v>
      </c>
      <c r="M73" s="230">
        <f>G73*(1+L73/100)</f>
        <v>0</v>
      </c>
      <c r="N73" s="229">
        <v>0</v>
      </c>
      <c r="O73" s="229">
        <f>ROUND(E73*N73,2)</f>
        <v>0</v>
      </c>
      <c r="P73" s="229">
        <v>0</v>
      </c>
      <c r="Q73" s="229">
        <f>ROUND(E73*P73,2)</f>
        <v>0</v>
      </c>
      <c r="R73" s="230"/>
      <c r="S73" s="230" t="s">
        <v>279</v>
      </c>
      <c r="T73" s="230" t="s">
        <v>280</v>
      </c>
      <c r="U73" s="230">
        <v>0</v>
      </c>
      <c r="V73" s="230">
        <f>ROUND(E73*U73,2)</f>
        <v>0</v>
      </c>
      <c r="W73" s="230"/>
      <c r="X73" s="230" t="s">
        <v>281</v>
      </c>
      <c r="Y73" s="210"/>
      <c r="Z73" s="210"/>
      <c r="AA73" s="210"/>
      <c r="AB73" s="210"/>
      <c r="AC73" s="210"/>
      <c r="AD73" s="210"/>
      <c r="AE73" s="210"/>
      <c r="AF73" s="210"/>
      <c r="AG73" s="210" t="s">
        <v>637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7">
        <v>62</v>
      </c>
      <c r="B74" s="248" t="s">
        <v>2389</v>
      </c>
      <c r="C74" s="255" t="s">
        <v>2390</v>
      </c>
      <c r="D74" s="249" t="s">
        <v>364</v>
      </c>
      <c r="E74" s="250">
        <v>28</v>
      </c>
      <c r="F74" s="251"/>
      <c r="G74" s="252">
        <f>ROUND(E74*F74,2)</f>
        <v>0</v>
      </c>
      <c r="H74" s="231"/>
      <c r="I74" s="230">
        <f>ROUND(E74*H74,2)</f>
        <v>0</v>
      </c>
      <c r="J74" s="231"/>
      <c r="K74" s="230">
        <f>ROUND(E74*J74,2)</f>
        <v>0</v>
      </c>
      <c r="L74" s="230">
        <v>21</v>
      </c>
      <c r="M74" s="230">
        <f>G74*(1+L74/100)</f>
        <v>0</v>
      </c>
      <c r="N74" s="229">
        <v>0</v>
      </c>
      <c r="O74" s="229">
        <f>ROUND(E74*N74,2)</f>
        <v>0</v>
      </c>
      <c r="P74" s="229">
        <v>0</v>
      </c>
      <c r="Q74" s="229">
        <f>ROUND(E74*P74,2)</f>
        <v>0</v>
      </c>
      <c r="R74" s="230"/>
      <c r="S74" s="230" t="s">
        <v>279</v>
      </c>
      <c r="T74" s="230" t="s">
        <v>280</v>
      </c>
      <c r="U74" s="230">
        <v>0</v>
      </c>
      <c r="V74" s="230">
        <f>ROUND(E74*U74,2)</f>
        <v>0</v>
      </c>
      <c r="W74" s="230"/>
      <c r="X74" s="230" t="s">
        <v>281</v>
      </c>
      <c r="Y74" s="210"/>
      <c r="Z74" s="210"/>
      <c r="AA74" s="210"/>
      <c r="AB74" s="210"/>
      <c r="AC74" s="210"/>
      <c r="AD74" s="210"/>
      <c r="AE74" s="210"/>
      <c r="AF74" s="210"/>
      <c r="AG74" s="210" t="s">
        <v>637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7">
        <v>63</v>
      </c>
      <c r="B75" s="248" t="s">
        <v>2391</v>
      </c>
      <c r="C75" s="255" t="s">
        <v>2392</v>
      </c>
      <c r="D75" s="249" t="s">
        <v>364</v>
      </c>
      <c r="E75" s="250">
        <v>142</v>
      </c>
      <c r="F75" s="251"/>
      <c r="G75" s="252">
        <f>ROUND(E75*F75,2)</f>
        <v>0</v>
      </c>
      <c r="H75" s="231"/>
      <c r="I75" s="230">
        <f>ROUND(E75*H75,2)</f>
        <v>0</v>
      </c>
      <c r="J75" s="231"/>
      <c r="K75" s="230">
        <f>ROUND(E75*J75,2)</f>
        <v>0</v>
      </c>
      <c r="L75" s="230">
        <v>21</v>
      </c>
      <c r="M75" s="230">
        <f>G75*(1+L75/100)</f>
        <v>0</v>
      </c>
      <c r="N75" s="229">
        <v>0</v>
      </c>
      <c r="O75" s="229">
        <f>ROUND(E75*N75,2)</f>
        <v>0</v>
      </c>
      <c r="P75" s="229">
        <v>0</v>
      </c>
      <c r="Q75" s="229">
        <f>ROUND(E75*P75,2)</f>
        <v>0</v>
      </c>
      <c r="R75" s="230"/>
      <c r="S75" s="230" t="s">
        <v>279</v>
      </c>
      <c r="T75" s="230" t="s">
        <v>280</v>
      </c>
      <c r="U75" s="230">
        <v>0</v>
      </c>
      <c r="V75" s="230">
        <f>ROUND(E75*U75,2)</f>
        <v>0</v>
      </c>
      <c r="W75" s="230"/>
      <c r="X75" s="230" t="s">
        <v>281</v>
      </c>
      <c r="Y75" s="210"/>
      <c r="Z75" s="210"/>
      <c r="AA75" s="210"/>
      <c r="AB75" s="210"/>
      <c r="AC75" s="210"/>
      <c r="AD75" s="210"/>
      <c r="AE75" s="210"/>
      <c r="AF75" s="210"/>
      <c r="AG75" s="210" t="s">
        <v>637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7">
        <v>64</v>
      </c>
      <c r="B76" s="248" t="s">
        <v>2393</v>
      </c>
      <c r="C76" s="255" t="s">
        <v>2394</v>
      </c>
      <c r="D76" s="249" t="s">
        <v>364</v>
      </c>
      <c r="E76" s="250">
        <v>46</v>
      </c>
      <c r="F76" s="251"/>
      <c r="G76" s="252">
        <f>ROUND(E76*F76,2)</f>
        <v>0</v>
      </c>
      <c r="H76" s="231"/>
      <c r="I76" s="230">
        <f>ROUND(E76*H76,2)</f>
        <v>0</v>
      </c>
      <c r="J76" s="231"/>
      <c r="K76" s="230">
        <f>ROUND(E76*J76,2)</f>
        <v>0</v>
      </c>
      <c r="L76" s="230">
        <v>21</v>
      </c>
      <c r="M76" s="230">
        <f>G76*(1+L76/100)</f>
        <v>0</v>
      </c>
      <c r="N76" s="229">
        <v>0</v>
      </c>
      <c r="O76" s="229">
        <f>ROUND(E76*N76,2)</f>
        <v>0</v>
      </c>
      <c r="P76" s="229">
        <v>0</v>
      </c>
      <c r="Q76" s="229">
        <f>ROUND(E76*P76,2)</f>
        <v>0</v>
      </c>
      <c r="R76" s="230"/>
      <c r="S76" s="230" t="s">
        <v>279</v>
      </c>
      <c r="T76" s="230" t="s">
        <v>280</v>
      </c>
      <c r="U76" s="230">
        <v>0</v>
      </c>
      <c r="V76" s="230">
        <f>ROUND(E76*U76,2)</f>
        <v>0</v>
      </c>
      <c r="W76" s="230"/>
      <c r="X76" s="230" t="s">
        <v>281</v>
      </c>
      <c r="Y76" s="210"/>
      <c r="Z76" s="210"/>
      <c r="AA76" s="210"/>
      <c r="AB76" s="210"/>
      <c r="AC76" s="210"/>
      <c r="AD76" s="210"/>
      <c r="AE76" s="210"/>
      <c r="AF76" s="210"/>
      <c r="AG76" s="210" t="s">
        <v>637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7">
        <v>65</v>
      </c>
      <c r="B77" s="248" t="s">
        <v>2395</v>
      </c>
      <c r="C77" s="255" t="s">
        <v>2396</v>
      </c>
      <c r="D77" s="249" t="s">
        <v>364</v>
      </c>
      <c r="E77" s="250">
        <v>41</v>
      </c>
      <c r="F77" s="251"/>
      <c r="G77" s="252">
        <f>ROUND(E77*F77,2)</f>
        <v>0</v>
      </c>
      <c r="H77" s="231"/>
      <c r="I77" s="230">
        <f>ROUND(E77*H77,2)</f>
        <v>0</v>
      </c>
      <c r="J77" s="231"/>
      <c r="K77" s="230">
        <f>ROUND(E77*J77,2)</f>
        <v>0</v>
      </c>
      <c r="L77" s="230">
        <v>21</v>
      </c>
      <c r="M77" s="230">
        <f>G77*(1+L77/100)</f>
        <v>0</v>
      </c>
      <c r="N77" s="229">
        <v>0</v>
      </c>
      <c r="O77" s="229">
        <f>ROUND(E77*N77,2)</f>
        <v>0</v>
      </c>
      <c r="P77" s="229">
        <v>0</v>
      </c>
      <c r="Q77" s="229">
        <f>ROUND(E77*P77,2)</f>
        <v>0</v>
      </c>
      <c r="R77" s="230"/>
      <c r="S77" s="230" t="s">
        <v>279</v>
      </c>
      <c r="T77" s="230" t="s">
        <v>280</v>
      </c>
      <c r="U77" s="230">
        <v>0</v>
      </c>
      <c r="V77" s="230">
        <f>ROUND(E77*U77,2)</f>
        <v>0</v>
      </c>
      <c r="W77" s="230"/>
      <c r="X77" s="230" t="s">
        <v>281</v>
      </c>
      <c r="Y77" s="210"/>
      <c r="Z77" s="210"/>
      <c r="AA77" s="210"/>
      <c r="AB77" s="210"/>
      <c r="AC77" s="210"/>
      <c r="AD77" s="210"/>
      <c r="AE77" s="210"/>
      <c r="AF77" s="210"/>
      <c r="AG77" s="210" t="s">
        <v>637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7">
        <v>66</v>
      </c>
      <c r="B78" s="248" t="s">
        <v>2397</v>
      </c>
      <c r="C78" s="255" t="s">
        <v>2398</v>
      </c>
      <c r="D78" s="249" t="s">
        <v>364</v>
      </c>
      <c r="E78" s="250">
        <v>118</v>
      </c>
      <c r="F78" s="251"/>
      <c r="G78" s="252">
        <f>ROUND(E78*F78,2)</f>
        <v>0</v>
      </c>
      <c r="H78" s="231"/>
      <c r="I78" s="230">
        <f>ROUND(E78*H78,2)</f>
        <v>0</v>
      </c>
      <c r="J78" s="231"/>
      <c r="K78" s="230">
        <f>ROUND(E78*J78,2)</f>
        <v>0</v>
      </c>
      <c r="L78" s="230">
        <v>21</v>
      </c>
      <c r="M78" s="230">
        <f>G78*(1+L78/100)</f>
        <v>0</v>
      </c>
      <c r="N78" s="229">
        <v>0</v>
      </c>
      <c r="O78" s="229">
        <f>ROUND(E78*N78,2)</f>
        <v>0</v>
      </c>
      <c r="P78" s="229">
        <v>0</v>
      </c>
      <c r="Q78" s="229">
        <f>ROUND(E78*P78,2)</f>
        <v>0</v>
      </c>
      <c r="R78" s="230"/>
      <c r="S78" s="230" t="s">
        <v>279</v>
      </c>
      <c r="T78" s="230" t="s">
        <v>280</v>
      </c>
      <c r="U78" s="230">
        <v>0</v>
      </c>
      <c r="V78" s="230">
        <f>ROUND(E78*U78,2)</f>
        <v>0</v>
      </c>
      <c r="W78" s="230"/>
      <c r="X78" s="230" t="s">
        <v>281</v>
      </c>
      <c r="Y78" s="210"/>
      <c r="Z78" s="210"/>
      <c r="AA78" s="210"/>
      <c r="AB78" s="210"/>
      <c r="AC78" s="210"/>
      <c r="AD78" s="210"/>
      <c r="AE78" s="210"/>
      <c r="AF78" s="210"/>
      <c r="AG78" s="210" t="s">
        <v>637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7">
        <v>67</v>
      </c>
      <c r="B79" s="248" t="s">
        <v>2399</v>
      </c>
      <c r="C79" s="255" t="s">
        <v>2400</v>
      </c>
      <c r="D79" s="249" t="s">
        <v>364</v>
      </c>
      <c r="E79" s="250">
        <v>126</v>
      </c>
      <c r="F79" s="251"/>
      <c r="G79" s="252">
        <f>ROUND(E79*F79,2)</f>
        <v>0</v>
      </c>
      <c r="H79" s="231"/>
      <c r="I79" s="230">
        <f>ROUND(E79*H79,2)</f>
        <v>0</v>
      </c>
      <c r="J79" s="231"/>
      <c r="K79" s="230">
        <f>ROUND(E79*J79,2)</f>
        <v>0</v>
      </c>
      <c r="L79" s="230">
        <v>21</v>
      </c>
      <c r="M79" s="230">
        <f>G79*(1+L79/100)</f>
        <v>0</v>
      </c>
      <c r="N79" s="229">
        <v>0</v>
      </c>
      <c r="O79" s="229">
        <f>ROUND(E79*N79,2)</f>
        <v>0</v>
      </c>
      <c r="P79" s="229">
        <v>0</v>
      </c>
      <c r="Q79" s="229">
        <f>ROUND(E79*P79,2)</f>
        <v>0</v>
      </c>
      <c r="R79" s="230"/>
      <c r="S79" s="230" t="s">
        <v>279</v>
      </c>
      <c r="T79" s="230" t="s">
        <v>280</v>
      </c>
      <c r="U79" s="230">
        <v>0</v>
      </c>
      <c r="V79" s="230">
        <f>ROUND(E79*U79,2)</f>
        <v>0</v>
      </c>
      <c r="W79" s="230"/>
      <c r="X79" s="230" t="s">
        <v>281</v>
      </c>
      <c r="Y79" s="210"/>
      <c r="Z79" s="210"/>
      <c r="AA79" s="210"/>
      <c r="AB79" s="210"/>
      <c r="AC79" s="210"/>
      <c r="AD79" s="210"/>
      <c r="AE79" s="210"/>
      <c r="AF79" s="210"/>
      <c r="AG79" s="210" t="s">
        <v>637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7">
        <v>68</v>
      </c>
      <c r="B80" s="248" t="s">
        <v>2401</v>
      </c>
      <c r="C80" s="255" t="s">
        <v>2402</v>
      </c>
      <c r="D80" s="249" t="s">
        <v>364</v>
      </c>
      <c r="E80" s="250">
        <v>78</v>
      </c>
      <c r="F80" s="251"/>
      <c r="G80" s="252">
        <f>ROUND(E80*F80,2)</f>
        <v>0</v>
      </c>
      <c r="H80" s="231"/>
      <c r="I80" s="230">
        <f>ROUND(E80*H80,2)</f>
        <v>0</v>
      </c>
      <c r="J80" s="231"/>
      <c r="K80" s="230">
        <f>ROUND(E80*J80,2)</f>
        <v>0</v>
      </c>
      <c r="L80" s="230">
        <v>21</v>
      </c>
      <c r="M80" s="230">
        <f>G80*(1+L80/100)</f>
        <v>0</v>
      </c>
      <c r="N80" s="229">
        <v>0</v>
      </c>
      <c r="O80" s="229">
        <f>ROUND(E80*N80,2)</f>
        <v>0</v>
      </c>
      <c r="P80" s="229">
        <v>0</v>
      </c>
      <c r="Q80" s="229">
        <f>ROUND(E80*P80,2)</f>
        <v>0</v>
      </c>
      <c r="R80" s="230"/>
      <c r="S80" s="230" t="s">
        <v>279</v>
      </c>
      <c r="T80" s="230" t="s">
        <v>280</v>
      </c>
      <c r="U80" s="230">
        <v>0</v>
      </c>
      <c r="V80" s="230">
        <f>ROUND(E80*U80,2)</f>
        <v>0</v>
      </c>
      <c r="W80" s="230"/>
      <c r="X80" s="230" t="s">
        <v>281</v>
      </c>
      <c r="Y80" s="210"/>
      <c r="Z80" s="210"/>
      <c r="AA80" s="210"/>
      <c r="AB80" s="210"/>
      <c r="AC80" s="210"/>
      <c r="AD80" s="210"/>
      <c r="AE80" s="210"/>
      <c r="AF80" s="210"/>
      <c r="AG80" s="210" t="s">
        <v>637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47">
        <v>69</v>
      </c>
      <c r="B81" s="248" t="s">
        <v>2403</v>
      </c>
      <c r="C81" s="255" t="s">
        <v>2404</v>
      </c>
      <c r="D81" s="249" t="s">
        <v>345</v>
      </c>
      <c r="E81" s="250">
        <v>97</v>
      </c>
      <c r="F81" s="251"/>
      <c r="G81" s="252">
        <f>ROUND(E81*F81,2)</f>
        <v>0</v>
      </c>
      <c r="H81" s="231"/>
      <c r="I81" s="230">
        <f>ROUND(E81*H81,2)</f>
        <v>0</v>
      </c>
      <c r="J81" s="231"/>
      <c r="K81" s="230">
        <f>ROUND(E81*J81,2)</f>
        <v>0</v>
      </c>
      <c r="L81" s="230">
        <v>21</v>
      </c>
      <c r="M81" s="230">
        <f>G81*(1+L81/100)</f>
        <v>0</v>
      </c>
      <c r="N81" s="229">
        <v>0</v>
      </c>
      <c r="O81" s="229">
        <f>ROUND(E81*N81,2)</f>
        <v>0</v>
      </c>
      <c r="P81" s="229">
        <v>0</v>
      </c>
      <c r="Q81" s="229">
        <f>ROUND(E81*P81,2)</f>
        <v>0</v>
      </c>
      <c r="R81" s="230"/>
      <c r="S81" s="230" t="s">
        <v>279</v>
      </c>
      <c r="T81" s="230" t="s">
        <v>280</v>
      </c>
      <c r="U81" s="230">
        <v>0</v>
      </c>
      <c r="V81" s="230">
        <f>ROUND(E81*U81,2)</f>
        <v>0</v>
      </c>
      <c r="W81" s="230"/>
      <c r="X81" s="230" t="s">
        <v>281</v>
      </c>
      <c r="Y81" s="210"/>
      <c r="Z81" s="210"/>
      <c r="AA81" s="210"/>
      <c r="AB81" s="210"/>
      <c r="AC81" s="210"/>
      <c r="AD81" s="210"/>
      <c r="AE81" s="210"/>
      <c r="AF81" s="210"/>
      <c r="AG81" s="210" t="s">
        <v>637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7">
        <v>70</v>
      </c>
      <c r="B82" s="248" t="s">
        <v>2405</v>
      </c>
      <c r="C82" s="255" t="s">
        <v>2406</v>
      </c>
      <c r="D82" s="249" t="s">
        <v>345</v>
      </c>
      <c r="E82" s="250">
        <v>102</v>
      </c>
      <c r="F82" s="251"/>
      <c r="G82" s="252">
        <f>ROUND(E82*F82,2)</f>
        <v>0</v>
      </c>
      <c r="H82" s="231"/>
      <c r="I82" s="230">
        <f>ROUND(E82*H82,2)</f>
        <v>0</v>
      </c>
      <c r="J82" s="231"/>
      <c r="K82" s="230">
        <f>ROUND(E82*J82,2)</f>
        <v>0</v>
      </c>
      <c r="L82" s="230">
        <v>21</v>
      </c>
      <c r="M82" s="230">
        <f>G82*(1+L82/100)</f>
        <v>0</v>
      </c>
      <c r="N82" s="229">
        <v>0</v>
      </c>
      <c r="O82" s="229">
        <f>ROUND(E82*N82,2)</f>
        <v>0</v>
      </c>
      <c r="P82" s="229">
        <v>0</v>
      </c>
      <c r="Q82" s="229">
        <f>ROUND(E82*P82,2)</f>
        <v>0</v>
      </c>
      <c r="R82" s="230"/>
      <c r="S82" s="230" t="s">
        <v>279</v>
      </c>
      <c r="T82" s="230" t="s">
        <v>280</v>
      </c>
      <c r="U82" s="230">
        <v>0</v>
      </c>
      <c r="V82" s="230">
        <f>ROUND(E82*U82,2)</f>
        <v>0</v>
      </c>
      <c r="W82" s="230"/>
      <c r="X82" s="230" t="s">
        <v>281</v>
      </c>
      <c r="Y82" s="210"/>
      <c r="Z82" s="210"/>
      <c r="AA82" s="210"/>
      <c r="AB82" s="210"/>
      <c r="AC82" s="210"/>
      <c r="AD82" s="210"/>
      <c r="AE82" s="210"/>
      <c r="AF82" s="210"/>
      <c r="AG82" s="210" t="s">
        <v>637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7">
        <v>71</v>
      </c>
      <c r="B83" s="248" t="s">
        <v>2407</v>
      </c>
      <c r="C83" s="255" t="s">
        <v>2408</v>
      </c>
      <c r="D83" s="249" t="s">
        <v>345</v>
      </c>
      <c r="E83" s="250">
        <v>175</v>
      </c>
      <c r="F83" s="251"/>
      <c r="G83" s="252">
        <f>ROUND(E83*F83,2)</f>
        <v>0</v>
      </c>
      <c r="H83" s="231"/>
      <c r="I83" s="230">
        <f>ROUND(E83*H83,2)</f>
        <v>0</v>
      </c>
      <c r="J83" s="231"/>
      <c r="K83" s="230">
        <f>ROUND(E83*J83,2)</f>
        <v>0</v>
      </c>
      <c r="L83" s="230">
        <v>21</v>
      </c>
      <c r="M83" s="230">
        <f>G83*(1+L83/100)</f>
        <v>0</v>
      </c>
      <c r="N83" s="229">
        <v>0</v>
      </c>
      <c r="O83" s="229">
        <f>ROUND(E83*N83,2)</f>
        <v>0</v>
      </c>
      <c r="P83" s="229">
        <v>0</v>
      </c>
      <c r="Q83" s="229">
        <f>ROUND(E83*P83,2)</f>
        <v>0</v>
      </c>
      <c r="R83" s="230"/>
      <c r="S83" s="230" t="s">
        <v>279</v>
      </c>
      <c r="T83" s="230" t="s">
        <v>280</v>
      </c>
      <c r="U83" s="230">
        <v>0</v>
      </c>
      <c r="V83" s="230">
        <f>ROUND(E83*U83,2)</f>
        <v>0</v>
      </c>
      <c r="W83" s="230"/>
      <c r="X83" s="230" t="s">
        <v>281</v>
      </c>
      <c r="Y83" s="210"/>
      <c r="Z83" s="210"/>
      <c r="AA83" s="210"/>
      <c r="AB83" s="210"/>
      <c r="AC83" s="210"/>
      <c r="AD83" s="210"/>
      <c r="AE83" s="210"/>
      <c r="AF83" s="210"/>
      <c r="AG83" s="210" t="s">
        <v>637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7">
        <v>72</v>
      </c>
      <c r="B84" s="248" t="s">
        <v>2409</v>
      </c>
      <c r="C84" s="255" t="s">
        <v>2410</v>
      </c>
      <c r="D84" s="249" t="s">
        <v>345</v>
      </c>
      <c r="E84" s="250">
        <v>227</v>
      </c>
      <c r="F84" s="251"/>
      <c r="G84" s="252">
        <f>ROUND(E84*F84,2)</f>
        <v>0</v>
      </c>
      <c r="H84" s="231"/>
      <c r="I84" s="230">
        <f>ROUND(E84*H84,2)</f>
        <v>0</v>
      </c>
      <c r="J84" s="231"/>
      <c r="K84" s="230">
        <f>ROUND(E84*J84,2)</f>
        <v>0</v>
      </c>
      <c r="L84" s="230">
        <v>21</v>
      </c>
      <c r="M84" s="230">
        <f>G84*(1+L84/100)</f>
        <v>0</v>
      </c>
      <c r="N84" s="229">
        <v>0</v>
      </c>
      <c r="O84" s="229">
        <f>ROUND(E84*N84,2)</f>
        <v>0</v>
      </c>
      <c r="P84" s="229">
        <v>0</v>
      </c>
      <c r="Q84" s="229">
        <f>ROUND(E84*P84,2)</f>
        <v>0</v>
      </c>
      <c r="R84" s="230"/>
      <c r="S84" s="230" t="s">
        <v>279</v>
      </c>
      <c r="T84" s="230" t="s">
        <v>280</v>
      </c>
      <c r="U84" s="230">
        <v>0</v>
      </c>
      <c r="V84" s="230">
        <f>ROUND(E84*U84,2)</f>
        <v>0</v>
      </c>
      <c r="W84" s="230"/>
      <c r="X84" s="230" t="s">
        <v>281</v>
      </c>
      <c r="Y84" s="210"/>
      <c r="Z84" s="210"/>
      <c r="AA84" s="210"/>
      <c r="AB84" s="210"/>
      <c r="AC84" s="210"/>
      <c r="AD84" s="210"/>
      <c r="AE84" s="210"/>
      <c r="AF84" s="210"/>
      <c r="AG84" s="210" t="s">
        <v>637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7">
        <v>73</v>
      </c>
      <c r="B85" s="248" t="s">
        <v>2411</v>
      </c>
      <c r="C85" s="255" t="s">
        <v>2412</v>
      </c>
      <c r="D85" s="249" t="s">
        <v>345</v>
      </c>
      <c r="E85" s="250">
        <v>87</v>
      </c>
      <c r="F85" s="251"/>
      <c r="G85" s="252">
        <f>ROUND(E85*F85,2)</f>
        <v>0</v>
      </c>
      <c r="H85" s="231"/>
      <c r="I85" s="230">
        <f>ROUND(E85*H85,2)</f>
        <v>0</v>
      </c>
      <c r="J85" s="231"/>
      <c r="K85" s="230">
        <f>ROUND(E85*J85,2)</f>
        <v>0</v>
      </c>
      <c r="L85" s="230">
        <v>21</v>
      </c>
      <c r="M85" s="230">
        <f>G85*(1+L85/100)</f>
        <v>0</v>
      </c>
      <c r="N85" s="229">
        <v>0</v>
      </c>
      <c r="O85" s="229">
        <f>ROUND(E85*N85,2)</f>
        <v>0</v>
      </c>
      <c r="P85" s="229">
        <v>0</v>
      </c>
      <c r="Q85" s="229">
        <f>ROUND(E85*P85,2)</f>
        <v>0</v>
      </c>
      <c r="R85" s="230"/>
      <c r="S85" s="230" t="s">
        <v>279</v>
      </c>
      <c r="T85" s="230" t="s">
        <v>280</v>
      </c>
      <c r="U85" s="230">
        <v>0</v>
      </c>
      <c r="V85" s="230">
        <f>ROUND(E85*U85,2)</f>
        <v>0</v>
      </c>
      <c r="W85" s="230"/>
      <c r="X85" s="230" t="s">
        <v>281</v>
      </c>
      <c r="Y85" s="210"/>
      <c r="Z85" s="210"/>
      <c r="AA85" s="210"/>
      <c r="AB85" s="210"/>
      <c r="AC85" s="210"/>
      <c r="AD85" s="210"/>
      <c r="AE85" s="210"/>
      <c r="AF85" s="210"/>
      <c r="AG85" s="210" t="s">
        <v>637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7">
        <v>74</v>
      </c>
      <c r="B86" s="248" t="s">
        <v>2413</v>
      </c>
      <c r="C86" s="255" t="s">
        <v>2414</v>
      </c>
      <c r="D86" s="249" t="s">
        <v>345</v>
      </c>
      <c r="E86" s="250">
        <v>142</v>
      </c>
      <c r="F86" s="251"/>
      <c r="G86" s="252">
        <f>ROUND(E86*F86,2)</f>
        <v>0</v>
      </c>
      <c r="H86" s="231"/>
      <c r="I86" s="230">
        <f>ROUND(E86*H86,2)</f>
        <v>0</v>
      </c>
      <c r="J86" s="231"/>
      <c r="K86" s="230">
        <f>ROUND(E86*J86,2)</f>
        <v>0</v>
      </c>
      <c r="L86" s="230">
        <v>21</v>
      </c>
      <c r="M86" s="230">
        <f>G86*(1+L86/100)</f>
        <v>0</v>
      </c>
      <c r="N86" s="229">
        <v>0</v>
      </c>
      <c r="O86" s="229">
        <f>ROUND(E86*N86,2)</f>
        <v>0</v>
      </c>
      <c r="P86" s="229">
        <v>0</v>
      </c>
      <c r="Q86" s="229">
        <f>ROUND(E86*P86,2)</f>
        <v>0</v>
      </c>
      <c r="R86" s="230"/>
      <c r="S86" s="230" t="s">
        <v>279</v>
      </c>
      <c r="T86" s="230" t="s">
        <v>280</v>
      </c>
      <c r="U86" s="230">
        <v>0</v>
      </c>
      <c r="V86" s="230">
        <f>ROUND(E86*U86,2)</f>
        <v>0</v>
      </c>
      <c r="W86" s="230"/>
      <c r="X86" s="230" t="s">
        <v>281</v>
      </c>
      <c r="Y86" s="210"/>
      <c r="Z86" s="210"/>
      <c r="AA86" s="210"/>
      <c r="AB86" s="210"/>
      <c r="AC86" s="210"/>
      <c r="AD86" s="210"/>
      <c r="AE86" s="210"/>
      <c r="AF86" s="210"/>
      <c r="AG86" s="210" t="s">
        <v>637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7">
        <v>75</v>
      </c>
      <c r="B87" s="248" t="s">
        <v>2415</v>
      </c>
      <c r="C87" s="255" t="s">
        <v>2416</v>
      </c>
      <c r="D87" s="249" t="s">
        <v>345</v>
      </c>
      <c r="E87" s="250">
        <v>572</v>
      </c>
      <c r="F87" s="251"/>
      <c r="G87" s="252">
        <f>ROUND(E87*F87,2)</f>
        <v>0</v>
      </c>
      <c r="H87" s="231"/>
      <c r="I87" s="230">
        <f>ROUND(E87*H87,2)</f>
        <v>0</v>
      </c>
      <c r="J87" s="231"/>
      <c r="K87" s="230">
        <f>ROUND(E87*J87,2)</f>
        <v>0</v>
      </c>
      <c r="L87" s="230">
        <v>21</v>
      </c>
      <c r="M87" s="230">
        <f>G87*(1+L87/100)</f>
        <v>0</v>
      </c>
      <c r="N87" s="229">
        <v>0</v>
      </c>
      <c r="O87" s="229">
        <f>ROUND(E87*N87,2)</f>
        <v>0</v>
      </c>
      <c r="P87" s="229">
        <v>0</v>
      </c>
      <c r="Q87" s="229">
        <f>ROUND(E87*P87,2)</f>
        <v>0</v>
      </c>
      <c r="R87" s="230"/>
      <c r="S87" s="230" t="s">
        <v>279</v>
      </c>
      <c r="T87" s="230" t="s">
        <v>280</v>
      </c>
      <c r="U87" s="230">
        <v>0</v>
      </c>
      <c r="V87" s="230">
        <f>ROUND(E87*U87,2)</f>
        <v>0</v>
      </c>
      <c r="W87" s="230"/>
      <c r="X87" s="230" t="s">
        <v>281</v>
      </c>
      <c r="Y87" s="210"/>
      <c r="Z87" s="210"/>
      <c r="AA87" s="210"/>
      <c r="AB87" s="210"/>
      <c r="AC87" s="210"/>
      <c r="AD87" s="210"/>
      <c r="AE87" s="210"/>
      <c r="AF87" s="210"/>
      <c r="AG87" s="210" t="s">
        <v>637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7">
        <v>76</v>
      </c>
      <c r="B88" s="248" t="s">
        <v>2417</v>
      </c>
      <c r="C88" s="255" t="s">
        <v>2418</v>
      </c>
      <c r="D88" s="249" t="s">
        <v>345</v>
      </c>
      <c r="E88" s="250">
        <v>2</v>
      </c>
      <c r="F88" s="251"/>
      <c r="G88" s="252">
        <f>ROUND(E88*F88,2)</f>
        <v>0</v>
      </c>
      <c r="H88" s="231"/>
      <c r="I88" s="230">
        <f>ROUND(E88*H88,2)</f>
        <v>0</v>
      </c>
      <c r="J88" s="231"/>
      <c r="K88" s="230">
        <f>ROUND(E88*J88,2)</f>
        <v>0</v>
      </c>
      <c r="L88" s="230">
        <v>21</v>
      </c>
      <c r="M88" s="230">
        <f>G88*(1+L88/100)</f>
        <v>0</v>
      </c>
      <c r="N88" s="229">
        <v>0</v>
      </c>
      <c r="O88" s="229">
        <f>ROUND(E88*N88,2)</f>
        <v>0</v>
      </c>
      <c r="P88" s="229">
        <v>0</v>
      </c>
      <c r="Q88" s="229">
        <f>ROUND(E88*P88,2)</f>
        <v>0</v>
      </c>
      <c r="R88" s="230"/>
      <c r="S88" s="230" t="s">
        <v>279</v>
      </c>
      <c r="T88" s="230" t="s">
        <v>280</v>
      </c>
      <c r="U88" s="230">
        <v>0</v>
      </c>
      <c r="V88" s="230">
        <f>ROUND(E88*U88,2)</f>
        <v>0</v>
      </c>
      <c r="W88" s="230"/>
      <c r="X88" s="230" t="s">
        <v>281</v>
      </c>
      <c r="Y88" s="210"/>
      <c r="Z88" s="210"/>
      <c r="AA88" s="210"/>
      <c r="AB88" s="210"/>
      <c r="AC88" s="210"/>
      <c r="AD88" s="210"/>
      <c r="AE88" s="210"/>
      <c r="AF88" s="210"/>
      <c r="AG88" s="210" t="s">
        <v>637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7">
        <v>77</v>
      </c>
      <c r="B89" s="248" t="s">
        <v>2419</v>
      </c>
      <c r="C89" s="255" t="s">
        <v>2420</v>
      </c>
      <c r="D89" s="249" t="s">
        <v>345</v>
      </c>
      <c r="E89" s="250">
        <v>3</v>
      </c>
      <c r="F89" s="251"/>
      <c r="G89" s="252">
        <f>ROUND(E89*F89,2)</f>
        <v>0</v>
      </c>
      <c r="H89" s="231"/>
      <c r="I89" s="230">
        <f>ROUND(E89*H89,2)</f>
        <v>0</v>
      </c>
      <c r="J89" s="231"/>
      <c r="K89" s="230">
        <f>ROUND(E89*J89,2)</f>
        <v>0</v>
      </c>
      <c r="L89" s="230">
        <v>21</v>
      </c>
      <c r="M89" s="230">
        <f>G89*(1+L89/100)</f>
        <v>0</v>
      </c>
      <c r="N89" s="229">
        <v>2.9E-4</v>
      </c>
      <c r="O89" s="229">
        <f>ROUND(E89*N89,2)</f>
        <v>0</v>
      </c>
      <c r="P89" s="229">
        <v>0</v>
      </c>
      <c r="Q89" s="229">
        <f>ROUND(E89*P89,2)</f>
        <v>0</v>
      </c>
      <c r="R89" s="230"/>
      <c r="S89" s="230" t="s">
        <v>279</v>
      </c>
      <c r="T89" s="230" t="s">
        <v>280</v>
      </c>
      <c r="U89" s="230">
        <v>0.20300000000000001</v>
      </c>
      <c r="V89" s="230">
        <f>ROUND(E89*U89,2)</f>
        <v>0.61</v>
      </c>
      <c r="W89" s="230"/>
      <c r="X89" s="230" t="s">
        <v>281</v>
      </c>
      <c r="Y89" s="210"/>
      <c r="Z89" s="210"/>
      <c r="AA89" s="210"/>
      <c r="AB89" s="210"/>
      <c r="AC89" s="210"/>
      <c r="AD89" s="210"/>
      <c r="AE89" s="210"/>
      <c r="AF89" s="210"/>
      <c r="AG89" s="210" t="s">
        <v>637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7">
        <v>78</v>
      </c>
      <c r="B90" s="248" t="s">
        <v>663</v>
      </c>
      <c r="C90" s="255" t="s">
        <v>664</v>
      </c>
      <c r="D90" s="249" t="s">
        <v>345</v>
      </c>
      <c r="E90" s="250">
        <v>24</v>
      </c>
      <c r="F90" s="251"/>
      <c r="G90" s="252">
        <f>ROUND(E90*F90,2)</f>
        <v>0</v>
      </c>
      <c r="H90" s="231"/>
      <c r="I90" s="230">
        <f>ROUND(E90*H90,2)</f>
        <v>0</v>
      </c>
      <c r="J90" s="231"/>
      <c r="K90" s="230">
        <f>ROUND(E90*J90,2)</f>
        <v>0</v>
      </c>
      <c r="L90" s="230">
        <v>21</v>
      </c>
      <c r="M90" s="230">
        <f>G90*(1+L90/100)</f>
        <v>0</v>
      </c>
      <c r="N90" s="229">
        <v>5.6999999999999998E-4</v>
      </c>
      <c r="O90" s="229">
        <f>ROUND(E90*N90,2)</f>
        <v>0.01</v>
      </c>
      <c r="P90" s="229">
        <v>0</v>
      </c>
      <c r="Q90" s="229">
        <f>ROUND(E90*P90,2)</f>
        <v>0</v>
      </c>
      <c r="R90" s="230"/>
      <c r="S90" s="230" t="s">
        <v>279</v>
      </c>
      <c r="T90" s="230" t="s">
        <v>280</v>
      </c>
      <c r="U90" s="230">
        <v>0.35699999999999998</v>
      </c>
      <c r="V90" s="230">
        <f>ROUND(E90*U90,2)</f>
        <v>8.57</v>
      </c>
      <c r="W90" s="230"/>
      <c r="X90" s="230" t="s">
        <v>281</v>
      </c>
      <c r="Y90" s="210"/>
      <c r="Z90" s="210"/>
      <c r="AA90" s="210"/>
      <c r="AB90" s="210"/>
      <c r="AC90" s="210"/>
      <c r="AD90" s="210"/>
      <c r="AE90" s="210"/>
      <c r="AF90" s="210"/>
      <c r="AG90" s="210" t="s">
        <v>637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7">
        <v>79</v>
      </c>
      <c r="B91" s="248" t="s">
        <v>2421</v>
      </c>
      <c r="C91" s="255" t="s">
        <v>2422</v>
      </c>
      <c r="D91" s="249" t="s">
        <v>345</v>
      </c>
      <c r="E91" s="250">
        <v>24</v>
      </c>
      <c r="F91" s="251"/>
      <c r="G91" s="252">
        <f>ROUND(E91*F91,2)</f>
        <v>0</v>
      </c>
      <c r="H91" s="231"/>
      <c r="I91" s="230">
        <f>ROUND(E91*H91,2)</f>
        <v>0</v>
      </c>
      <c r="J91" s="231"/>
      <c r="K91" s="230">
        <f>ROUND(E91*J91,2)</f>
        <v>0</v>
      </c>
      <c r="L91" s="230">
        <v>21</v>
      </c>
      <c r="M91" s="230">
        <f>G91*(1+L91/100)</f>
        <v>0</v>
      </c>
      <c r="N91" s="229">
        <v>6.8999999999999997E-4</v>
      </c>
      <c r="O91" s="229">
        <f>ROUND(E91*N91,2)</f>
        <v>0.02</v>
      </c>
      <c r="P91" s="229">
        <v>0</v>
      </c>
      <c r="Q91" s="229">
        <f>ROUND(E91*P91,2)</f>
        <v>0</v>
      </c>
      <c r="R91" s="230"/>
      <c r="S91" s="230" t="s">
        <v>279</v>
      </c>
      <c r="T91" s="230" t="s">
        <v>280</v>
      </c>
      <c r="U91" s="230">
        <v>0.41</v>
      </c>
      <c r="V91" s="230">
        <f>ROUND(E91*U91,2)</f>
        <v>9.84</v>
      </c>
      <c r="W91" s="230"/>
      <c r="X91" s="230" t="s">
        <v>281</v>
      </c>
      <c r="Y91" s="210"/>
      <c r="Z91" s="210"/>
      <c r="AA91" s="210"/>
      <c r="AB91" s="210"/>
      <c r="AC91" s="210"/>
      <c r="AD91" s="210"/>
      <c r="AE91" s="210"/>
      <c r="AF91" s="210"/>
      <c r="AG91" s="210" t="s">
        <v>637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7">
        <v>80</v>
      </c>
      <c r="B92" s="248" t="s">
        <v>2423</v>
      </c>
      <c r="C92" s="255" t="s">
        <v>2424</v>
      </c>
      <c r="D92" s="249" t="s">
        <v>345</v>
      </c>
      <c r="E92" s="250">
        <v>57</v>
      </c>
      <c r="F92" s="251"/>
      <c r="G92" s="252">
        <f>ROUND(E92*F92,2)</f>
        <v>0</v>
      </c>
      <c r="H92" s="231"/>
      <c r="I92" s="230">
        <f>ROUND(E92*H92,2)</f>
        <v>0</v>
      </c>
      <c r="J92" s="231"/>
      <c r="K92" s="230">
        <f>ROUND(E92*J92,2)</f>
        <v>0</v>
      </c>
      <c r="L92" s="230">
        <v>21</v>
      </c>
      <c r="M92" s="230">
        <f>G92*(1+L92/100)</f>
        <v>0</v>
      </c>
      <c r="N92" s="229">
        <v>1.0200000000000001E-3</v>
      </c>
      <c r="O92" s="229">
        <f>ROUND(E92*N92,2)</f>
        <v>0.06</v>
      </c>
      <c r="P92" s="229">
        <v>0</v>
      </c>
      <c r="Q92" s="229">
        <f>ROUND(E92*P92,2)</f>
        <v>0</v>
      </c>
      <c r="R92" s="230"/>
      <c r="S92" s="230" t="s">
        <v>279</v>
      </c>
      <c r="T92" s="230" t="s">
        <v>280</v>
      </c>
      <c r="U92" s="230">
        <v>0.55500000000000005</v>
      </c>
      <c r="V92" s="230">
        <f>ROUND(E92*U92,2)</f>
        <v>31.64</v>
      </c>
      <c r="W92" s="230"/>
      <c r="X92" s="230" t="s">
        <v>281</v>
      </c>
      <c r="Y92" s="210"/>
      <c r="Z92" s="210"/>
      <c r="AA92" s="210"/>
      <c r="AB92" s="210"/>
      <c r="AC92" s="210"/>
      <c r="AD92" s="210"/>
      <c r="AE92" s="210"/>
      <c r="AF92" s="210"/>
      <c r="AG92" s="210" t="s">
        <v>637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7">
        <v>81</v>
      </c>
      <c r="B93" s="248" t="s">
        <v>2425</v>
      </c>
      <c r="C93" s="255" t="s">
        <v>2426</v>
      </c>
      <c r="D93" s="249" t="s">
        <v>345</v>
      </c>
      <c r="E93" s="250">
        <v>57</v>
      </c>
      <c r="F93" s="251"/>
      <c r="G93" s="252">
        <f>ROUND(E93*F93,2)</f>
        <v>0</v>
      </c>
      <c r="H93" s="231"/>
      <c r="I93" s="230">
        <f>ROUND(E93*H93,2)</f>
        <v>0</v>
      </c>
      <c r="J93" s="231"/>
      <c r="K93" s="230">
        <f>ROUND(E93*J93,2)</f>
        <v>0</v>
      </c>
      <c r="L93" s="230">
        <v>21</v>
      </c>
      <c r="M93" s="230">
        <f>G93*(1+L93/100)</f>
        <v>0</v>
      </c>
      <c r="N93" s="229">
        <v>1.34E-3</v>
      </c>
      <c r="O93" s="229">
        <f>ROUND(E93*N93,2)</f>
        <v>0.08</v>
      </c>
      <c r="P93" s="229">
        <v>0</v>
      </c>
      <c r="Q93" s="229">
        <f>ROUND(E93*P93,2)</f>
        <v>0</v>
      </c>
      <c r="R93" s="230"/>
      <c r="S93" s="230" t="s">
        <v>279</v>
      </c>
      <c r="T93" s="230" t="s">
        <v>280</v>
      </c>
      <c r="U93" s="230">
        <v>0.68100000000000005</v>
      </c>
      <c r="V93" s="230">
        <f>ROUND(E93*U93,2)</f>
        <v>38.82</v>
      </c>
      <c r="W93" s="230"/>
      <c r="X93" s="230" t="s">
        <v>281</v>
      </c>
      <c r="Y93" s="210"/>
      <c r="Z93" s="210"/>
      <c r="AA93" s="210"/>
      <c r="AB93" s="210"/>
      <c r="AC93" s="210"/>
      <c r="AD93" s="210"/>
      <c r="AE93" s="210"/>
      <c r="AF93" s="210"/>
      <c r="AG93" s="210" t="s">
        <v>637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7">
        <v>82</v>
      </c>
      <c r="B94" s="248" t="s">
        <v>2427</v>
      </c>
      <c r="C94" s="255" t="s">
        <v>2428</v>
      </c>
      <c r="D94" s="249" t="s">
        <v>364</v>
      </c>
      <c r="E94" s="250">
        <v>6</v>
      </c>
      <c r="F94" s="251"/>
      <c r="G94" s="252">
        <f>ROUND(E94*F94,2)</f>
        <v>0</v>
      </c>
      <c r="H94" s="231"/>
      <c r="I94" s="230">
        <f>ROUND(E94*H94,2)</f>
        <v>0</v>
      </c>
      <c r="J94" s="231"/>
      <c r="K94" s="230">
        <f>ROUND(E94*J94,2)</f>
        <v>0</v>
      </c>
      <c r="L94" s="230">
        <v>21</v>
      </c>
      <c r="M94" s="230">
        <f>G94*(1+L94/100)</f>
        <v>0</v>
      </c>
      <c r="N94" s="229">
        <v>1.4300000000000001E-3</v>
      </c>
      <c r="O94" s="229">
        <f>ROUND(E94*N94,2)</f>
        <v>0.01</v>
      </c>
      <c r="P94" s="229">
        <v>0</v>
      </c>
      <c r="Q94" s="229">
        <f>ROUND(E94*P94,2)</f>
        <v>0</v>
      </c>
      <c r="R94" s="230"/>
      <c r="S94" s="230" t="s">
        <v>279</v>
      </c>
      <c r="T94" s="230" t="s">
        <v>280</v>
      </c>
      <c r="U94" s="230">
        <v>0.55500000000000005</v>
      </c>
      <c r="V94" s="230">
        <f>ROUND(E94*U94,2)</f>
        <v>3.33</v>
      </c>
      <c r="W94" s="230"/>
      <c r="X94" s="230" t="s">
        <v>281</v>
      </c>
      <c r="Y94" s="210"/>
      <c r="Z94" s="210"/>
      <c r="AA94" s="210"/>
      <c r="AB94" s="210"/>
      <c r="AC94" s="210"/>
      <c r="AD94" s="210"/>
      <c r="AE94" s="210"/>
      <c r="AF94" s="210"/>
      <c r="AG94" s="210" t="s">
        <v>637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7">
        <v>83</v>
      </c>
      <c r="B95" s="248" t="s">
        <v>2429</v>
      </c>
      <c r="C95" s="255" t="s">
        <v>2430</v>
      </c>
      <c r="D95" s="249" t="s">
        <v>364</v>
      </c>
      <c r="E95" s="250">
        <v>1</v>
      </c>
      <c r="F95" s="251"/>
      <c r="G95" s="252">
        <f>ROUND(E95*F95,2)</f>
        <v>0</v>
      </c>
      <c r="H95" s="231"/>
      <c r="I95" s="230">
        <f>ROUND(E95*H95,2)</f>
        <v>0</v>
      </c>
      <c r="J95" s="231"/>
      <c r="K95" s="230">
        <f>ROUND(E95*J95,2)</f>
        <v>0</v>
      </c>
      <c r="L95" s="230">
        <v>21</v>
      </c>
      <c r="M95" s="230">
        <f>G95*(1+L95/100)</f>
        <v>0</v>
      </c>
      <c r="N95" s="229">
        <v>2.8300000000000001E-3</v>
      </c>
      <c r="O95" s="229">
        <f>ROUND(E95*N95,2)</f>
        <v>0</v>
      </c>
      <c r="P95" s="229">
        <v>0</v>
      </c>
      <c r="Q95" s="229">
        <f>ROUND(E95*P95,2)</f>
        <v>0</v>
      </c>
      <c r="R95" s="230"/>
      <c r="S95" s="230" t="s">
        <v>279</v>
      </c>
      <c r="T95" s="230" t="s">
        <v>280</v>
      </c>
      <c r="U95" s="230">
        <v>0.83499999999999996</v>
      </c>
      <c r="V95" s="230">
        <f>ROUND(E95*U95,2)</f>
        <v>0.84</v>
      </c>
      <c r="W95" s="230"/>
      <c r="X95" s="230" t="s">
        <v>281</v>
      </c>
      <c r="Y95" s="210"/>
      <c r="Z95" s="210"/>
      <c r="AA95" s="210"/>
      <c r="AB95" s="210"/>
      <c r="AC95" s="210"/>
      <c r="AD95" s="210"/>
      <c r="AE95" s="210"/>
      <c r="AF95" s="210"/>
      <c r="AG95" s="210" t="s">
        <v>637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7">
        <v>84</v>
      </c>
      <c r="B96" s="248" t="s">
        <v>2431</v>
      </c>
      <c r="C96" s="255" t="s">
        <v>2432</v>
      </c>
      <c r="D96" s="249" t="s">
        <v>364</v>
      </c>
      <c r="E96" s="250">
        <v>1</v>
      </c>
      <c r="F96" s="251"/>
      <c r="G96" s="252">
        <f>ROUND(E96*F96,2)</f>
        <v>0</v>
      </c>
      <c r="H96" s="231"/>
      <c r="I96" s="230">
        <f>ROUND(E96*H96,2)</f>
        <v>0</v>
      </c>
      <c r="J96" s="231"/>
      <c r="K96" s="230">
        <f>ROUND(E96*J96,2)</f>
        <v>0</v>
      </c>
      <c r="L96" s="230">
        <v>21</v>
      </c>
      <c r="M96" s="230">
        <f>G96*(1+L96/100)</f>
        <v>0</v>
      </c>
      <c r="N96" s="229">
        <v>3.4099999999999998E-3</v>
      </c>
      <c r="O96" s="229">
        <f>ROUND(E96*N96,2)</f>
        <v>0</v>
      </c>
      <c r="P96" s="229">
        <v>0</v>
      </c>
      <c r="Q96" s="229">
        <f>ROUND(E96*P96,2)</f>
        <v>0</v>
      </c>
      <c r="R96" s="230"/>
      <c r="S96" s="230" t="s">
        <v>279</v>
      </c>
      <c r="T96" s="230" t="s">
        <v>280</v>
      </c>
      <c r="U96" s="230">
        <v>0.91500000000000004</v>
      </c>
      <c r="V96" s="230">
        <f>ROUND(E96*U96,2)</f>
        <v>0.92</v>
      </c>
      <c r="W96" s="230"/>
      <c r="X96" s="230" t="s">
        <v>281</v>
      </c>
      <c r="Y96" s="210"/>
      <c r="Z96" s="210"/>
      <c r="AA96" s="210"/>
      <c r="AB96" s="210"/>
      <c r="AC96" s="210"/>
      <c r="AD96" s="210"/>
      <c r="AE96" s="210"/>
      <c r="AF96" s="210"/>
      <c r="AG96" s="210" t="s">
        <v>637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7">
        <v>85</v>
      </c>
      <c r="B97" s="248" t="s">
        <v>2433</v>
      </c>
      <c r="C97" s="255" t="s">
        <v>2434</v>
      </c>
      <c r="D97" s="249" t="s">
        <v>364</v>
      </c>
      <c r="E97" s="250">
        <v>5</v>
      </c>
      <c r="F97" s="251"/>
      <c r="G97" s="252">
        <f>ROUND(E97*F97,2)</f>
        <v>0</v>
      </c>
      <c r="H97" s="231"/>
      <c r="I97" s="230">
        <f>ROUND(E97*H97,2)</f>
        <v>0</v>
      </c>
      <c r="J97" s="231"/>
      <c r="K97" s="230">
        <f>ROUND(E97*J97,2)</f>
        <v>0</v>
      </c>
      <c r="L97" s="230">
        <v>21</v>
      </c>
      <c r="M97" s="230">
        <f>G97*(1+L97/100)</f>
        <v>0</v>
      </c>
      <c r="N97" s="229">
        <v>5.13E-3</v>
      </c>
      <c r="O97" s="229">
        <f>ROUND(E97*N97,2)</f>
        <v>0.03</v>
      </c>
      <c r="P97" s="229">
        <v>0</v>
      </c>
      <c r="Q97" s="229">
        <f>ROUND(E97*P97,2)</f>
        <v>0</v>
      </c>
      <c r="R97" s="230"/>
      <c r="S97" s="230" t="s">
        <v>279</v>
      </c>
      <c r="T97" s="230" t="s">
        <v>280</v>
      </c>
      <c r="U97" s="230">
        <v>1.151</v>
      </c>
      <c r="V97" s="230">
        <f>ROUND(E97*U97,2)</f>
        <v>5.76</v>
      </c>
      <c r="W97" s="230"/>
      <c r="X97" s="230" t="s">
        <v>281</v>
      </c>
      <c r="Y97" s="210"/>
      <c r="Z97" s="210"/>
      <c r="AA97" s="210"/>
      <c r="AB97" s="210"/>
      <c r="AC97" s="210"/>
      <c r="AD97" s="210"/>
      <c r="AE97" s="210"/>
      <c r="AF97" s="210"/>
      <c r="AG97" s="210" t="s">
        <v>637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7">
        <v>86</v>
      </c>
      <c r="B98" s="248" t="s">
        <v>2435</v>
      </c>
      <c r="C98" s="255" t="s">
        <v>2436</v>
      </c>
      <c r="D98" s="249" t="s">
        <v>364</v>
      </c>
      <c r="E98" s="250">
        <v>1</v>
      </c>
      <c r="F98" s="251"/>
      <c r="G98" s="252">
        <f>ROUND(E98*F98,2)</f>
        <v>0</v>
      </c>
      <c r="H98" s="231"/>
      <c r="I98" s="230">
        <f>ROUND(E98*H98,2)</f>
        <v>0</v>
      </c>
      <c r="J98" s="231"/>
      <c r="K98" s="230">
        <f>ROUND(E98*J98,2)</f>
        <v>0</v>
      </c>
      <c r="L98" s="230">
        <v>21</v>
      </c>
      <c r="M98" s="230">
        <f>G98*(1+L98/100)</f>
        <v>0</v>
      </c>
      <c r="N98" s="229">
        <v>6.7000000000000002E-3</v>
      </c>
      <c r="O98" s="229">
        <f>ROUND(E98*N98,2)</f>
        <v>0.01</v>
      </c>
      <c r="P98" s="229">
        <v>0</v>
      </c>
      <c r="Q98" s="229">
        <f>ROUND(E98*P98,2)</f>
        <v>0</v>
      </c>
      <c r="R98" s="230"/>
      <c r="S98" s="230" t="s">
        <v>279</v>
      </c>
      <c r="T98" s="230" t="s">
        <v>280</v>
      </c>
      <c r="U98" s="230">
        <v>1.3680000000000001</v>
      </c>
      <c r="V98" s="230">
        <f>ROUND(E98*U98,2)</f>
        <v>1.37</v>
      </c>
      <c r="W98" s="230"/>
      <c r="X98" s="230" t="s">
        <v>281</v>
      </c>
      <c r="Y98" s="210"/>
      <c r="Z98" s="210"/>
      <c r="AA98" s="210"/>
      <c r="AB98" s="210"/>
      <c r="AC98" s="210"/>
      <c r="AD98" s="210"/>
      <c r="AE98" s="210"/>
      <c r="AF98" s="210"/>
      <c r="AG98" s="210" t="s">
        <v>637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7">
        <v>87</v>
      </c>
      <c r="B99" s="248" t="s">
        <v>2437</v>
      </c>
      <c r="C99" s="255" t="s">
        <v>2438</v>
      </c>
      <c r="D99" s="249" t="s">
        <v>2439</v>
      </c>
      <c r="E99" s="250">
        <v>2</v>
      </c>
      <c r="F99" s="251"/>
      <c r="G99" s="252">
        <f>ROUND(E99*F99,2)</f>
        <v>0</v>
      </c>
      <c r="H99" s="231"/>
      <c r="I99" s="230">
        <f>ROUND(E99*H99,2)</f>
        <v>0</v>
      </c>
      <c r="J99" s="231"/>
      <c r="K99" s="230">
        <f>ROUND(E99*J99,2)</f>
        <v>0</v>
      </c>
      <c r="L99" s="230">
        <v>21</v>
      </c>
      <c r="M99" s="230">
        <f>G99*(1+L99/100)</f>
        <v>0</v>
      </c>
      <c r="N99" s="229">
        <v>0</v>
      </c>
      <c r="O99" s="229">
        <f>ROUND(E99*N99,2)</f>
        <v>0</v>
      </c>
      <c r="P99" s="229">
        <v>0</v>
      </c>
      <c r="Q99" s="229">
        <f>ROUND(E99*P99,2)</f>
        <v>0</v>
      </c>
      <c r="R99" s="230"/>
      <c r="S99" s="230" t="s">
        <v>279</v>
      </c>
      <c r="T99" s="230" t="s">
        <v>280</v>
      </c>
      <c r="U99" s="230">
        <v>5.99</v>
      </c>
      <c r="V99" s="230">
        <f>ROUND(E99*U99,2)</f>
        <v>11.98</v>
      </c>
      <c r="W99" s="230"/>
      <c r="X99" s="230" t="s">
        <v>281</v>
      </c>
      <c r="Y99" s="210"/>
      <c r="Z99" s="210"/>
      <c r="AA99" s="210"/>
      <c r="AB99" s="210"/>
      <c r="AC99" s="210"/>
      <c r="AD99" s="210"/>
      <c r="AE99" s="210"/>
      <c r="AF99" s="210"/>
      <c r="AG99" s="210" t="s">
        <v>637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7">
        <v>88</v>
      </c>
      <c r="B100" s="248" t="s">
        <v>2440</v>
      </c>
      <c r="C100" s="255" t="s">
        <v>2441</v>
      </c>
      <c r="D100" s="249" t="s">
        <v>2439</v>
      </c>
      <c r="E100" s="250">
        <v>5</v>
      </c>
      <c r="F100" s="251"/>
      <c r="G100" s="252">
        <f>ROUND(E100*F100,2)</f>
        <v>0</v>
      </c>
      <c r="H100" s="231"/>
      <c r="I100" s="230">
        <f>ROUND(E100*H100,2)</f>
        <v>0</v>
      </c>
      <c r="J100" s="231"/>
      <c r="K100" s="230">
        <f>ROUND(E100*J100,2)</f>
        <v>0</v>
      </c>
      <c r="L100" s="230">
        <v>21</v>
      </c>
      <c r="M100" s="230">
        <f>G100*(1+L100/100)</f>
        <v>0</v>
      </c>
      <c r="N100" s="229">
        <v>0</v>
      </c>
      <c r="O100" s="229">
        <f>ROUND(E100*N100,2)</f>
        <v>0</v>
      </c>
      <c r="P100" s="229">
        <v>0</v>
      </c>
      <c r="Q100" s="229">
        <f>ROUND(E100*P100,2)</f>
        <v>0</v>
      </c>
      <c r="R100" s="230"/>
      <c r="S100" s="230" t="s">
        <v>279</v>
      </c>
      <c r="T100" s="230" t="s">
        <v>280</v>
      </c>
      <c r="U100" s="230">
        <v>6.71</v>
      </c>
      <c r="V100" s="230">
        <f>ROUND(E100*U100,2)</f>
        <v>33.549999999999997</v>
      </c>
      <c r="W100" s="230"/>
      <c r="X100" s="230" t="s">
        <v>281</v>
      </c>
      <c r="Y100" s="210"/>
      <c r="Z100" s="210"/>
      <c r="AA100" s="210"/>
      <c r="AB100" s="210"/>
      <c r="AC100" s="210"/>
      <c r="AD100" s="210"/>
      <c r="AE100" s="210"/>
      <c r="AF100" s="210"/>
      <c r="AG100" s="210" t="s">
        <v>637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47">
        <v>89</v>
      </c>
      <c r="B101" s="248" t="s">
        <v>2442</v>
      </c>
      <c r="C101" s="255" t="s">
        <v>2443</v>
      </c>
      <c r="D101" s="249" t="s">
        <v>2439</v>
      </c>
      <c r="E101" s="250">
        <v>5</v>
      </c>
      <c r="F101" s="251"/>
      <c r="G101" s="252">
        <f>ROUND(E101*F101,2)</f>
        <v>0</v>
      </c>
      <c r="H101" s="231"/>
      <c r="I101" s="230">
        <f>ROUND(E101*H101,2)</f>
        <v>0</v>
      </c>
      <c r="J101" s="231"/>
      <c r="K101" s="230">
        <f>ROUND(E101*J101,2)</f>
        <v>0</v>
      </c>
      <c r="L101" s="230">
        <v>21</v>
      </c>
      <c r="M101" s="230">
        <f>G101*(1+L101/100)</f>
        <v>0</v>
      </c>
      <c r="N101" s="229">
        <v>0</v>
      </c>
      <c r="O101" s="229">
        <f>ROUND(E101*N101,2)</f>
        <v>0</v>
      </c>
      <c r="P101" s="229">
        <v>0</v>
      </c>
      <c r="Q101" s="229">
        <f>ROUND(E101*P101,2)</f>
        <v>0</v>
      </c>
      <c r="R101" s="230"/>
      <c r="S101" s="230" t="s">
        <v>279</v>
      </c>
      <c r="T101" s="230" t="s">
        <v>280</v>
      </c>
      <c r="U101" s="230">
        <v>7.43</v>
      </c>
      <c r="V101" s="230">
        <f>ROUND(E101*U101,2)</f>
        <v>37.15</v>
      </c>
      <c r="W101" s="230"/>
      <c r="X101" s="230" t="s">
        <v>281</v>
      </c>
      <c r="Y101" s="210"/>
      <c r="Z101" s="210"/>
      <c r="AA101" s="210"/>
      <c r="AB101" s="210"/>
      <c r="AC101" s="210"/>
      <c r="AD101" s="210"/>
      <c r="AE101" s="210"/>
      <c r="AF101" s="210"/>
      <c r="AG101" s="210" t="s">
        <v>637</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47">
        <v>90</v>
      </c>
      <c r="B102" s="248" t="s">
        <v>2444</v>
      </c>
      <c r="C102" s="255" t="s">
        <v>2445</v>
      </c>
      <c r="D102" s="249" t="s">
        <v>2439</v>
      </c>
      <c r="E102" s="250">
        <v>1</v>
      </c>
      <c r="F102" s="251"/>
      <c r="G102" s="252">
        <f>ROUND(E102*F102,2)</f>
        <v>0</v>
      </c>
      <c r="H102" s="231"/>
      <c r="I102" s="230">
        <f>ROUND(E102*H102,2)</f>
        <v>0</v>
      </c>
      <c r="J102" s="231"/>
      <c r="K102" s="230">
        <f>ROUND(E102*J102,2)</f>
        <v>0</v>
      </c>
      <c r="L102" s="230">
        <v>21</v>
      </c>
      <c r="M102" s="230">
        <f>G102*(1+L102/100)</f>
        <v>0</v>
      </c>
      <c r="N102" s="229">
        <v>0</v>
      </c>
      <c r="O102" s="229">
        <f>ROUND(E102*N102,2)</f>
        <v>0</v>
      </c>
      <c r="P102" s="229">
        <v>0</v>
      </c>
      <c r="Q102" s="229">
        <f>ROUND(E102*P102,2)</f>
        <v>0</v>
      </c>
      <c r="R102" s="230"/>
      <c r="S102" s="230" t="s">
        <v>279</v>
      </c>
      <c r="T102" s="230" t="s">
        <v>280</v>
      </c>
      <c r="U102" s="230">
        <v>8.9700000000000006</v>
      </c>
      <c r="V102" s="230">
        <f>ROUND(E102*U102,2)</f>
        <v>8.9700000000000006</v>
      </c>
      <c r="W102" s="230"/>
      <c r="X102" s="230" t="s">
        <v>281</v>
      </c>
      <c r="Y102" s="210"/>
      <c r="Z102" s="210"/>
      <c r="AA102" s="210"/>
      <c r="AB102" s="210"/>
      <c r="AC102" s="210"/>
      <c r="AD102" s="210"/>
      <c r="AE102" s="210"/>
      <c r="AF102" s="210"/>
      <c r="AG102" s="210" t="s">
        <v>637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7">
        <v>91</v>
      </c>
      <c r="B103" s="248" t="s">
        <v>2446</v>
      </c>
      <c r="C103" s="255" t="s">
        <v>2447</v>
      </c>
      <c r="D103" s="249" t="s">
        <v>345</v>
      </c>
      <c r="E103" s="250">
        <v>199</v>
      </c>
      <c r="F103" s="251"/>
      <c r="G103" s="252">
        <f>ROUND(E103*F103,2)</f>
        <v>0</v>
      </c>
      <c r="H103" s="231"/>
      <c r="I103" s="230">
        <f>ROUND(E103*H103,2)</f>
        <v>0</v>
      </c>
      <c r="J103" s="231"/>
      <c r="K103" s="230">
        <f>ROUND(E103*J103,2)</f>
        <v>0</v>
      </c>
      <c r="L103" s="230">
        <v>21</v>
      </c>
      <c r="M103" s="230">
        <f>G103*(1+L103/100)</f>
        <v>0</v>
      </c>
      <c r="N103" s="229">
        <v>0</v>
      </c>
      <c r="O103" s="229">
        <f>ROUND(E103*N103,2)</f>
        <v>0</v>
      </c>
      <c r="P103" s="229">
        <v>0</v>
      </c>
      <c r="Q103" s="229">
        <f>ROUND(E103*P103,2)</f>
        <v>0</v>
      </c>
      <c r="R103" s="230"/>
      <c r="S103" s="230" t="s">
        <v>279</v>
      </c>
      <c r="T103" s="230" t="s">
        <v>280</v>
      </c>
      <c r="U103" s="230">
        <v>1.9E-2</v>
      </c>
      <c r="V103" s="230">
        <f>ROUND(E103*U103,2)</f>
        <v>3.78</v>
      </c>
      <c r="W103" s="230"/>
      <c r="X103" s="230" t="s">
        <v>281</v>
      </c>
      <c r="Y103" s="210"/>
      <c r="Z103" s="210"/>
      <c r="AA103" s="210"/>
      <c r="AB103" s="210"/>
      <c r="AC103" s="210"/>
      <c r="AD103" s="210"/>
      <c r="AE103" s="210"/>
      <c r="AF103" s="210"/>
      <c r="AG103" s="210" t="s">
        <v>637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7">
        <v>92</v>
      </c>
      <c r="B104" s="248" t="s">
        <v>2448</v>
      </c>
      <c r="C104" s="255" t="s">
        <v>2449</v>
      </c>
      <c r="D104" s="249" t="s">
        <v>345</v>
      </c>
      <c r="E104" s="250">
        <v>489</v>
      </c>
      <c r="F104" s="251"/>
      <c r="G104" s="252">
        <f>ROUND(E104*F104,2)</f>
        <v>0</v>
      </c>
      <c r="H104" s="231"/>
      <c r="I104" s="230">
        <f>ROUND(E104*H104,2)</f>
        <v>0</v>
      </c>
      <c r="J104" s="231"/>
      <c r="K104" s="230">
        <f>ROUND(E104*J104,2)</f>
        <v>0</v>
      </c>
      <c r="L104" s="230">
        <v>21</v>
      </c>
      <c r="M104" s="230">
        <f>G104*(1+L104/100)</f>
        <v>0</v>
      </c>
      <c r="N104" s="229">
        <v>0</v>
      </c>
      <c r="O104" s="229">
        <f>ROUND(E104*N104,2)</f>
        <v>0</v>
      </c>
      <c r="P104" s="229">
        <v>0</v>
      </c>
      <c r="Q104" s="229">
        <f>ROUND(E104*P104,2)</f>
        <v>0</v>
      </c>
      <c r="R104" s="230"/>
      <c r="S104" s="230" t="s">
        <v>279</v>
      </c>
      <c r="T104" s="230" t="s">
        <v>280</v>
      </c>
      <c r="U104" s="230">
        <v>4.1000000000000002E-2</v>
      </c>
      <c r="V104" s="230">
        <f>ROUND(E104*U104,2)</f>
        <v>20.05</v>
      </c>
      <c r="W104" s="230"/>
      <c r="X104" s="230" t="s">
        <v>281</v>
      </c>
      <c r="Y104" s="210"/>
      <c r="Z104" s="210"/>
      <c r="AA104" s="210"/>
      <c r="AB104" s="210"/>
      <c r="AC104" s="210"/>
      <c r="AD104" s="210"/>
      <c r="AE104" s="210"/>
      <c r="AF104" s="210"/>
      <c r="AG104" s="210" t="s">
        <v>637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7">
        <v>93</v>
      </c>
      <c r="B105" s="248" t="s">
        <v>2450</v>
      </c>
      <c r="C105" s="255" t="s">
        <v>2451</v>
      </c>
      <c r="D105" s="249" t="s">
        <v>345</v>
      </c>
      <c r="E105" s="250">
        <v>714</v>
      </c>
      <c r="F105" s="251"/>
      <c r="G105" s="252">
        <f>ROUND(E105*F105,2)</f>
        <v>0</v>
      </c>
      <c r="H105" s="231"/>
      <c r="I105" s="230">
        <f>ROUND(E105*H105,2)</f>
        <v>0</v>
      </c>
      <c r="J105" s="231"/>
      <c r="K105" s="230">
        <f>ROUND(E105*J105,2)</f>
        <v>0</v>
      </c>
      <c r="L105" s="230">
        <v>21</v>
      </c>
      <c r="M105" s="230">
        <f>G105*(1+L105/100)</f>
        <v>0</v>
      </c>
      <c r="N105" s="229">
        <v>0</v>
      </c>
      <c r="O105" s="229">
        <f>ROUND(E105*N105,2)</f>
        <v>0</v>
      </c>
      <c r="P105" s="229">
        <v>0</v>
      </c>
      <c r="Q105" s="229">
        <f>ROUND(E105*P105,2)</f>
        <v>0</v>
      </c>
      <c r="R105" s="230"/>
      <c r="S105" s="230" t="s">
        <v>279</v>
      </c>
      <c r="T105" s="230" t="s">
        <v>280</v>
      </c>
      <c r="U105" s="230">
        <v>5.0999999999999997E-2</v>
      </c>
      <c r="V105" s="230">
        <f>ROUND(E105*U105,2)</f>
        <v>36.409999999999997</v>
      </c>
      <c r="W105" s="230"/>
      <c r="X105" s="230" t="s">
        <v>281</v>
      </c>
      <c r="Y105" s="210"/>
      <c r="Z105" s="210"/>
      <c r="AA105" s="210"/>
      <c r="AB105" s="210"/>
      <c r="AC105" s="210"/>
      <c r="AD105" s="210"/>
      <c r="AE105" s="210"/>
      <c r="AF105" s="210"/>
      <c r="AG105" s="210" t="s">
        <v>637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7">
        <v>94</v>
      </c>
      <c r="B106" s="248" t="s">
        <v>2452</v>
      </c>
      <c r="C106" s="255" t="s">
        <v>2453</v>
      </c>
      <c r="D106" s="249" t="s">
        <v>345</v>
      </c>
      <c r="E106" s="250">
        <v>2</v>
      </c>
      <c r="F106" s="251"/>
      <c r="G106" s="252">
        <f>ROUND(E106*F106,2)</f>
        <v>0</v>
      </c>
      <c r="H106" s="231"/>
      <c r="I106" s="230">
        <f>ROUND(E106*H106,2)</f>
        <v>0</v>
      </c>
      <c r="J106" s="231"/>
      <c r="K106" s="230">
        <f>ROUND(E106*J106,2)</f>
        <v>0</v>
      </c>
      <c r="L106" s="230">
        <v>21</v>
      </c>
      <c r="M106" s="230">
        <f>G106*(1+L106/100)</f>
        <v>0</v>
      </c>
      <c r="N106" s="229">
        <v>0</v>
      </c>
      <c r="O106" s="229">
        <f>ROUND(E106*N106,2)</f>
        <v>0</v>
      </c>
      <c r="P106" s="229">
        <v>0</v>
      </c>
      <c r="Q106" s="229">
        <f>ROUND(E106*P106,2)</f>
        <v>0</v>
      </c>
      <c r="R106" s="230"/>
      <c r="S106" s="230" t="s">
        <v>279</v>
      </c>
      <c r="T106" s="230" t="s">
        <v>280</v>
      </c>
      <c r="U106" s="230">
        <v>0.08</v>
      </c>
      <c r="V106" s="230">
        <f>ROUND(E106*U106,2)</f>
        <v>0.16</v>
      </c>
      <c r="W106" s="230"/>
      <c r="X106" s="230" t="s">
        <v>281</v>
      </c>
      <c r="Y106" s="210"/>
      <c r="Z106" s="210"/>
      <c r="AA106" s="210"/>
      <c r="AB106" s="210"/>
      <c r="AC106" s="210"/>
      <c r="AD106" s="210"/>
      <c r="AE106" s="210"/>
      <c r="AF106" s="210"/>
      <c r="AG106" s="210" t="s">
        <v>637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7">
        <v>95</v>
      </c>
      <c r="B107" s="248" t="s">
        <v>2454</v>
      </c>
      <c r="C107" s="255" t="s">
        <v>2455</v>
      </c>
      <c r="D107" s="249" t="s">
        <v>345</v>
      </c>
      <c r="E107" s="250">
        <v>3</v>
      </c>
      <c r="F107" s="251"/>
      <c r="G107" s="252">
        <f>ROUND(E107*F107,2)</f>
        <v>0</v>
      </c>
      <c r="H107" s="231"/>
      <c r="I107" s="230">
        <f>ROUND(E107*H107,2)</f>
        <v>0</v>
      </c>
      <c r="J107" s="231"/>
      <c r="K107" s="230">
        <f>ROUND(E107*J107,2)</f>
        <v>0</v>
      </c>
      <c r="L107" s="230">
        <v>21</v>
      </c>
      <c r="M107" s="230">
        <f>G107*(1+L107/100)</f>
        <v>0</v>
      </c>
      <c r="N107" s="229">
        <v>1E-3</v>
      </c>
      <c r="O107" s="229">
        <f>ROUND(E107*N107,2)</f>
        <v>0</v>
      </c>
      <c r="P107" s="229">
        <v>0</v>
      </c>
      <c r="Q107" s="229">
        <f>ROUND(E107*P107,2)</f>
        <v>0</v>
      </c>
      <c r="R107" s="230"/>
      <c r="S107" s="230" t="s">
        <v>279</v>
      </c>
      <c r="T107" s="230" t="s">
        <v>280</v>
      </c>
      <c r="U107" s="230">
        <v>0</v>
      </c>
      <c r="V107" s="230">
        <f>ROUND(E107*U107,2)</f>
        <v>0</v>
      </c>
      <c r="W107" s="230"/>
      <c r="X107" s="230" t="s">
        <v>387</v>
      </c>
      <c r="Y107" s="210"/>
      <c r="Z107" s="210"/>
      <c r="AA107" s="210"/>
      <c r="AB107" s="210"/>
      <c r="AC107" s="210"/>
      <c r="AD107" s="210"/>
      <c r="AE107" s="210"/>
      <c r="AF107" s="210"/>
      <c r="AG107" s="210" t="s">
        <v>440</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7">
        <v>96</v>
      </c>
      <c r="B108" s="248" t="s">
        <v>652</v>
      </c>
      <c r="C108" s="255" t="s">
        <v>2456</v>
      </c>
      <c r="D108" s="249" t="s">
        <v>345</v>
      </c>
      <c r="E108" s="250">
        <v>24</v>
      </c>
      <c r="F108" s="251"/>
      <c r="G108" s="252">
        <f>ROUND(E108*F108,2)</f>
        <v>0</v>
      </c>
      <c r="H108" s="231"/>
      <c r="I108" s="230">
        <f>ROUND(E108*H108,2)</f>
        <v>0</v>
      </c>
      <c r="J108" s="231"/>
      <c r="K108" s="230">
        <f>ROUND(E108*J108,2)</f>
        <v>0</v>
      </c>
      <c r="L108" s="230">
        <v>21</v>
      </c>
      <c r="M108" s="230">
        <f>G108*(1+L108/100)</f>
        <v>0</v>
      </c>
      <c r="N108" s="229">
        <v>1.5900000000000001E-3</v>
      </c>
      <c r="O108" s="229">
        <f>ROUND(E108*N108,2)</f>
        <v>0.04</v>
      </c>
      <c r="P108" s="229">
        <v>0</v>
      </c>
      <c r="Q108" s="229">
        <f>ROUND(E108*P108,2)</f>
        <v>0</v>
      </c>
      <c r="R108" s="230"/>
      <c r="S108" s="230" t="s">
        <v>279</v>
      </c>
      <c r="T108" s="230" t="s">
        <v>280</v>
      </c>
      <c r="U108" s="230">
        <v>0</v>
      </c>
      <c r="V108" s="230">
        <f>ROUND(E108*U108,2)</f>
        <v>0</v>
      </c>
      <c r="W108" s="230"/>
      <c r="X108" s="230" t="s">
        <v>387</v>
      </c>
      <c r="Y108" s="210"/>
      <c r="Z108" s="210"/>
      <c r="AA108" s="210"/>
      <c r="AB108" s="210"/>
      <c r="AC108" s="210"/>
      <c r="AD108" s="210"/>
      <c r="AE108" s="210"/>
      <c r="AF108" s="210"/>
      <c r="AG108" s="210" t="s">
        <v>440</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47">
        <v>97</v>
      </c>
      <c r="B109" s="248" t="s">
        <v>2457</v>
      </c>
      <c r="C109" s="255" t="s">
        <v>2458</v>
      </c>
      <c r="D109" s="249" t="s">
        <v>345</v>
      </c>
      <c r="E109" s="250">
        <v>24</v>
      </c>
      <c r="F109" s="251"/>
      <c r="G109" s="252">
        <f>ROUND(E109*F109,2)</f>
        <v>0</v>
      </c>
      <c r="H109" s="231"/>
      <c r="I109" s="230">
        <f>ROUND(E109*H109,2)</f>
        <v>0</v>
      </c>
      <c r="J109" s="231"/>
      <c r="K109" s="230">
        <f>ROUND(E109*J109,2)</f>
        <v>0</v>
      </c>
      <c r="L109" s="230">
        <v>21</v>
      </c>
      <c r="M109" s="230">
        <f>G109*(1+L109/100)</f>
        <v>0</v>
      </c>
      <c r="N109" s="229">
        <v>4.13E-3</v>
      </c>
      <c r="O109" s="229">
        <f>ROUND(E109*N109,2)</f>
        <v>0.1</v>
      </c>
      <c r="P109" s="229">
        <v>0</v>
      </c>
      <c r="Q109" s="229">
        <f>ROUND(E109*P109,2)</f>
        <v>0</v>
      </c>
      <c r="R109" s="230"/>
      <c r="S109" s="230" t="s">
        <v>279</v>
      </c>
      <c r="T109" s="230" t="s">
        <v>280</v>
      </c>
      <c r="U109" s="230">
        <v>0</v>
      </c>
      <c r="V109" s="230">
        <f>ROUND(E109*U109,2)</f>
        <v>0</v>
      </c>
      <c r="W109" s="230"/>
      <c r="X109" s="230" t="s">
        <v>387</v>
      </c>
      <c r="Y109" s="210"/>
      <c r="Z109" s="210"/>
      <c r="AA109" s="210"/>
      <c r="AB109" s="210"/>
      <c r="AC109" s="210"/>
      <c r="AD109" s="210"/>
      <c r="AE109" s="210"/>
      <c r="AF109" s="210"/>
      <c r="AG109" s="210" t="s">
        <v>440</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47">
        <v>98</v>
      </c>
      <c r="B110" s="248" t="s">
        <v>655</v>
      </c>
      <c r="C110" s="255" t="s">
        <v>2459</v>
      </c>
      <c r="D110" s="249" t="s">
        <v>345</v>
      </c>
      <c r="E110" s="250">
        <v>57</v>
      </c>
      <c r="F110" s="251"/>
      <c r="G110" s="252">
        <f>ROUND(E110*F110,2)</f>
        <v>0</v>
      </c>
      <c r="H110" s="231"/>
      <c r="I110" s="230">
        <f>ROUND(E110*H110,2)</f>
        <v>0</v>
      </c>
      <c r="J110" s="231"/>
      <c r="K110" s="230">
        <f>ROUND(E110*J110,2)</f>
        <v>0</v>
      </c>
      <c r="L110" s="230">
        <v>21</v>
      </c>
      <c r="M110" s="230">
        <f>G110*(1+L110/100)</f>
        <v>0</v>
      </c>
      <c r="N110" s="229">
        <v>4.5799999999999999E-3</v>
      </c>
      <c r="O110" s="229">
        <f>ROUND(E110*N110,2)</f>
        <v>0.26</v>
      </c>
      <c r="P110" s="229">
        <v>0</v>
      </c>
      <c r="Q110" s="229">
        <f>ROUND(E110*P110,2)</f>
        <v>0</v>
      </c>
      <c r="R110" s="230"/>
      <c r="S110" s="230" t="s">
        <v>279</v>
      </c>
      <c r="T110" s="230" t="s">
        <v>280</v>
      </c>
      <c r="U110" s="230">
        <v>0</v>
      </c>
      <c r="V110" s="230">
        <f>ROUND(E110*U110,2)</f>
        <v>0</v>
      </c>
      <c r="W110" s="230"/>
      <c r="X110" s="230" t="s">
        <v>387</v>
      </c>
      <c r="Y110" s="210"/>
      <c r="Z110" s="210"/>
      <c r="AA110" s="210"/>
      <c r="AB110" s="210"/>
      <c r="AC110" s="210"/>
      <c r="AD110" s="210"/>
      <c r="AE110" s="210"/>
      <c r="AF110" s="210"/>
      <c r="AG110" s="210" t="s">
        <v>440</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7">
        <v>99</v>
      </c>
      <c r="B111" s="248" t="s">
        <v>2460</v>
      </c>
      <c r="C111" s="255" t="s">
        <v>2461</v>
      </c>
      <c r="D111" s="249" t="s">
        <v>345</v>
      </c>
      <c r="E111" s="250">
        <v>57</v>
      </c>
      <c r="F111" s="251"/>
      <c r="G111" s="252">
        <f>ROUND(E111*F111,2)</f>
        <v>0</v>
      </c>
      <c r="H111" s="231"/>
      <c r="I111" s="230">
        <f>ROUND(E111*H111,2)</f>
        <v>0</v>
      </c>
      <c r="J111" s="231"/>
      <c r="K111" s="230">
        <f>ROUND(E111*J111,2)</f>
        <v>0</v>
      </c>
      <c r="L111" s="230">
        <v>21</v>
      </c>
      <c r="M111" s="230">
        <f>G111*(1+L111/100)</f>
        <v>0</v>
      </c>
      <c r="N111" s="229">
        <v>8.8999999999999999E-3</v>
      </c>
      <c r="O111" s="229">
        <f>ROUND(E111*N111,2)</f>
        <v>0.51</v>
      </c>
      <c r="P111" s="229">
        <v>0</v>
      </c>
      <c r="Q111" s="229">
        <f>ROUND(E111*P111,2)</f>
        <v>0</v>
      </c>
      <c r="R111" s="230"/>
      <c r="S111" s="230" t="s">
        <v>279</v>
      </c>
      <c r="T111" s="230" t="s">
        <v>280</v>
      </c>
      <c r="U111" s="230">
        <v>0</v>
      </c>
      <c r="V111" s="230">
        <f>ROUND(E111*U111,2)</f>
        <v>0</v>
      </c>
      <c r="W111" s="230"/>
      <c r="X111" s="230" t="s">
        <v>387</v>
      </c>
      <c r="Y111" s="210"/>
      <c r="Z111" s="210"/>
      <c r="AA111" s="210"/>
      <c r="AB111" s="210"/>
      <c r="AC111" s="210"/>
      <c r="AD111" s="210"/>
      <c r="AE111" s="210"/>
      <c r="AF111" s="210"/>
      <c r="AG111" s="210" t="s">
        <v>440</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7">
        <v>100</v>
      </c>
      <c r="B112" s="248" t="s">
        <v>2081</v>
      </c>
      <c r="C112" s="255" t="s">
        <v>2082</v>
      </c>
      <c r="D112" s="249" t="s">
        <v>345</v>
      </c>
      <c r="E112" s="250">
        <v>21</v>
      </c>
      <c r="F112" s="251"/>
      <c r="G112" s="252">
        <f>ROUND(E112*F112,2)</f>
        <v>0</v>
      </c>
      <c r="H112" s="231"/>
      <c r="I112" s="230">
        <f>ROUND(E112*H112,2)</f>
        <v>0</v>
      </c>
      <c r="J112" s="231"/>
      <c r="K112" s="230">
        <f>ROUND(E112*J112,2)</f>
        <v>0</v>
      </c>
      <c r="L112" s="230">
        <v>21</v>
      </c>
      <c r="M112" s="230">
        <f>G112*(1+L112/100)</f>
        <v>0</v>
      </c>
      <c r="N112" s="229">
        <v>1.1999999999999999E-3</v>
      </c>
      <c r="O112" s="229">
        <f>ROUND(E112*N112,2)</f>
        <v>0.03</v>
      </c>
      <c r="P112" s="229">
        <v>0</v>
      </c>
      <c r="Q112" s="229">
        <f>ROUND(E112*P112,2)</f>
        <v>0</v>
      </c>
      <c r="R112" s="230"/>
      <c r="S112" s="230" t="s">
        <v>279</v>
      </c>
      <c r="T112" s="230" t="s">
        <v>280</v>
      </c>
      <c r="U112" s="230">
        <v>0</v>
      </c>
      <c r="V112" s="230">
        <f>ROUND(E112*U112,2)</f>
        <v>0</v>
      </c>
      <c r="W112" s="230"/>
      <c r="X112" s="230" t="s">
        <v>387</v>
      </c>
      <c r="Y112" s="210"/>
      <c r="Z112" s="210"/>
      <c r="AA112" s="210"/>
      <c r="AB112" s="210"/>
      <c r="AC112" s="210"/>
      <c r="AD112" s="210"/>
      <c r="AE112" s="210"/>
      <c r="AF112" s="210"/>
      <c r="AG112" s="210" t="s">
        <v>440</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47">
        <v>101</v>
      </c>
      <c r="B113" s="248" t="s">
        <v>2085</v>
      </c>
      <c r="C113" s="255" t="s">
        <v>2086</v>
      </c>
      <c r="D113" s="249" t="s">
        <v>345</v>
      </c>
      <c r="E113" s="250">
        <v>22</v>
      </c>
      <c r="F113" s="251"/>
      <c r="G113" s="252">
        <f>ROUND(E113*F113,2)</f>
        <v>0</v>
      </c>
      <c r="H113" s="231"/>
      <c r="I113" s="230">
        <f>ROUND(E113*H113,2)</f>
        <v>0</v>
      </c>
      <c r="J113" s="231"/>
      <c r="K113" s="230">
        <f>ROUND(E113*J113,2)</f>
        <v>0</v>
      </c>
      <c r="L113" s="230">
        <v>21</v>
      </c>
      <c r="M113" s="230">
        <f>G113*(1+L113/100)</f>
        <v>0</v>
      </c>
      <c r="N113" s="229">
        <v>1.99E-3</v>
      </c>
      <c r="O113" s="229">
        <f>ROUND(E113*N113,2)</f>
        <v>0.04</v>
      </c>
      <c r="P113" s="229">
        <v>0</v>
      </c>
      <c r="Q113" s="229">
        <f>ROUND(E113*P113,2)</f>
        <v>0</v>
      </c>
      <c r="R113" s="230"/>
      <c r="S113" s="230" t="s">
        <v>279</v>
      </c>
      <c r="T113" s="230" t="s">
        <v>280</v>
      </c>
      <c r="U113" s="230">
        <v>0</v>
      </c>
      <c r="V113" s="230">
        <f>ROUND(E113*U113,2)</f>
        <v>0</v>
      </c>
      <c r="W113" s="230"/>
      <c r="X113" s="230" t="s">
        <v>387</v>
      </c>
      <c r="Y113" s="210"/>
      <c r="Z113" s="210"/>
      <c r="AA113" s="210"/>
      <c r="AB113" s="210"/>
      <c r="AC113" s="210"/>
      <c r="AD113" s="210"/>
      <c r="AE113" s="210"/>
      <c r="AF113" s="210"/>
      <c r="AG113" s="210" t="s">
        <v>440</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7">
        <v>102</v>
      </c>
      <c r="B114" s="248" t="s">
        <v>2087</v>
      </c>
      <c r="C114" s="255" t="s">
        <v>2088</v>
      </c>
      <c r="D114" s="249" t="s">
        <v>345</v>
      </c>
      <c r="E114" s="250">
        <v>3</v>
      </c>
      <c r="F114" s="251"/>
      <c r="G114" s="252">
        <f>ROUND(E114*F114,2)</f>
        <v>0</v>
      </c>
      <c r="H114" s="231"/>
      <c r="I114" s="230">
        <f>ROUND(E114*H114,2)</f>
        <v>0</v>
      </c>
      <c r="J114" s="231"/>
      <c r="K114" s="230">
        <f>ROUND(E114*J114,2)</f>
        <v>0</v>
      </c>
      <c r="L114" s="230">
        <v>21</v>
      </c>
      <c r="M114" s="230">
        <f>G114*(1+L114/100)</f>
        <v>0</v>
      </c>
      <c r="N114" s="229">
        <v>2.5500000000000002E-3</v>
      </c>
      <c r="O114" s="229">
        <f>ROUND(E114*N114,2)</f>
        <v>0.01</v>
      </c>
      <c r="P114" s="229">
        <v>0</v>
      </c>
      <c r="Q114" s="229">
        <f>ROUND(E114*P114,2)</f>
        <v>0</v>
      </c>
      <c r="R114" s="230"/>
      <c r="S114" s="230" t="s">
        <v>279</v>
      </c>
      <c r="T114" s="230" t="s">
        <v>280</v>
      </c>
      <c r="U114" s="230">
        <v>0</v>
      </c>
      <c r="V114" s="230">
        <f>ROUND(E114*U114,2)</f>
        <v>0</v>
      </c>
      <c r="W114" s="230"/>
      <c r="X114" s="230" t="s">
        <v>387</v>
      </c>
      <c r="Y114" s="210"/>
      <c r="Z114" s="210"/>
      <c r="AA114" s="210"/>
      <c r="AB114" s="210"/>
      <c r="AC114" s="210"/>
      <c r="AD114" s="210"/>
      <c r="AE114" s="210"/>
      <c r="AF114" s="210"/>
      <c r="AG114" s="210" t="s">
        <v>440</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47">
        <v>103</v>
      </c>
      <c r="B115" s="248" t="s">
        <v>2089</v>
      </c>
      <c r="C115" s="255" t="s">
        <v>2090</v>
      </c>
      <c r="D115" s="249" t="s">
        <v>345</v>
      </c>
      <c r="E115" s="250">
        <v>102</v>
      </c>
      <c r="F115" s="251"/>
      <c r="G115" s="252">
        <f>ROUND(E115*F115,2)</f>
        <v>0</v>
      </c>
      <c r="H115" s="231"/>
      <c r="I115" s="230">
        <f>ROUND(E115*H115,2)</f>
        <v>0</v>
      </c>
      <c r="J115" s="231"/>
      <c r="K115" s="230">
        <f>ROUND(E115*J115,2)</f>
        <v>0</v>
      </c>
      <c r="L115" s="230">
        <v>21</v>
      </c>
      <c r="M115" s="230">
        <f>G115*(1+L115/100)</f>
        <v>0</v>
      </c>
      <c r="N115" s="229">
        <v>2.9299999999999999E-3</v>
      </c>
      <c r="O115" s="229">
        <f>ROUND(E115*N115,2)</f>
        <v>0.3</v>
      </c>
      <c r="P115" s="229">
        <v>0</v>
      </c>
      <c r="Q115" s="229">
        <f>ROUND(E115*P115,2)</f>
        <v>0</v>
      </c>
      <c r="R115" s="230"/>
      <c r="S115" s="230" t="s">
        <v>279</v>
      </c>
      <c r="T115" s="230" t="s">
        <v>280</v>
      </c>
      <c r="U115" s="230">
        <v>0</v>
      </c>
      <c r="V115" s="230">
        <f>ROUND(E115*U115,2)</f>
        <v>0</v>
      </c>
      <c r="W115" s="230"/>
      <c r="X115" s="230" t="s">
        <v>387</v>
      </c>
      <c r="Y115" s="210"/>
      <c r="Z115" s="210"/>
      <c r="AA115" s="210"/>
      <c r="AB115" s="210"/>
      <c r="AC115" s="210"/>
      <c r="AD115" s="210"/>
      <c r="AE115" s="210"/>
      <c r="AF115" s="210"/>
      <c r="AG115" s="210" t="s">
        <v>440</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7">
        <v>104</v>
      </c>
      <c r="B116" s="248" t="s">
        <v>2091</v>
      </c>
      <c r="C116" s="255" t="s">
        <v>2092</v>
      </c>
      <c r="D116" s="249" t="s">
        <v>345</v>
      </c>
      <c r="E116" s="250">
        <v>118</v>
      </c>
      <c r="F116" s="251"/>
      <c r="G116" s="252">
        <f>ROUND(E116*F116,2)</f>
        <v>0</v>
      </c>
      <c r="H116" s="231"/>
      <c r="I116" s="230">
        <f>ROUND(E116*H116,2)</f>
        <v>0</v>
      </c>
      <c r="J116" s="231"/>
      <c r="K116" s="230">
        <f>ROUND(E116*J116,2)</f>
        <v>0</v>
      </c>
      <c r="L116" s="230">
        <v>21</v>
      </c>
      <c r="M116" s="230">
        <f>G116*(1+L116/100)</f>
        <v>0</v>
      </c>
      <c r="N116" s="229">
        <v>4.1099999999999999E-3</v>
      </c>
      <c r="O116" s="229">
        <f>ROUND(E116*N116,2)</f>
        <v>0.48</v>
      </c>
      <c r="P116" s="229">
        <v>0</v>
      </c>
      <c r="Q116" s="229">
        <f>ROUND(E116*P116,2)</f>
        <v>0</v>
      </c>
      <c r="R116" s="230"/>
      <c r="S116" s="230" t="s">
        <v>279</v>
      </c>
      <c r="T116" s="230" t="s">
        <v>280</v>
      </c>
      <c r="U116" s="230">
        <v>0</v>
      </c>
      <c r="V116" s="230">
        <f>ROUND(E116*U116,2)</f>
        <v>0</v>
      </c>
      <c r="W116" s="230"/>
      <c r="X116" s="230" t="s">
        <v>387</v>
      </c>
      <c r="Y116" s="210"/>
      <c r="Z116" s="210"/>
      <c r="AA116" s="210"/>
      <c r="AB116" s="210"/>
      <c r="AC116" s="210"/>
      <c r="AD116" s="210"/>
      <c r="AE116" s="210"/>
      <c r="AF116" s="210"/>
      <c r="AG116" s="210" t="s">
        <v>440</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47">
        <v>105</v>
      </c>
      <c r="B117" s="248" t="s">
        <v>2462</v>
      </c>
      <c r="C117" s="255" t="s">
        <v>2463</v>
      </c>
      <c r="D117" s="249" t="s">
        <v>345</v>
      </c>
      <c r="E117" s="250">
        <v>170</v>
      </c>
      <c r="F117" s="251"/>
      <c r="G117" s="252">
        <f>ROUND(E117*F117,2)</f>
        <v>0</v>
      </c>
      <c r="H117" s="231"/>
      <c r="I117" s="230">
        <f>ROUND(E117*H117,2)</f>
        <v>0</v>
      </c>
      <c r="J117" s="231"/>
      <c r="K117" s="230">
        <f>ROUND(E117*J117,2)</f>
        <v>0</v>
      </c>
      <c r="L117" s="230">
        <v>21</v>
      </c>
      <c r="M117" s="230">
        <f>G117*(1+L117/100)</f>
        <v>0</v>
      </c>
      <c r="N117" s="229">
        <v>5.2399999999999999E-3</v>
      </c>
      <c r="O117" s="229">
        <f>ROUND(E117*N117,2)</f>
        <v>0.89</v>
      </c>
      <c r="P117" s="229">
        <v>0</v>
      </c>
      <c r="Q117" s="229">
        <f>ROUND(E117*P117,2)</f>
        <v>0</v>
      </c>
      <c r="R117" s="230"/>
      <c r="S117" s="230" t="s">
        <v>279</v>
      </c>
      <c r="T117" s="230" t="s">
        <v>280</v>
      </c>
      <c r="U117" s="230">
        <v>0</v>
      </c>
      <c r="V117" s="230">
        <f>ROUND(E117*U117,2)</f>
        <v>0</v>
      </c>
      <c r="W117" s="230"/>
      <c r="X117" s="230" t="s">
        <v>387</v>
      </c>
      <c r="Y117" s="210"/>
      <c r="Z117" s="210"/>
      <c r="AA117" s="210"/>
      <c r="AB117" s="210"/>
      <c r="AC117" s="210"/>
      <c r="AD117" s="210"/>
      <c r="AE117" s="210"/>
      <c r="AF117" s="210"/>
      <c r="AG117" s="210" t="s">
        <v>440</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47">
        <v>106</v>
      </c>
      <c r="B118" s="248" t="s">
        <v>2464</v>
      </c>
      <c r="C118" s="255" t="s">
        <v>2465</v>
      </c>
      <c r="D118" s="249" t="s">
        <v>345</v>
      </c>
      <c r="E118" s="250">
        <v>87</v>
      </c>
      <c r="F118" s="251"/>
      <c r="G118" s="252">
        <f>ROUND(E118*F118,2)</f>
        <v>0</v>
      </c>
      <c r="H118" s="231"/>
      <c r="I118" s="230">
        <f>ROUND(E118*H118,2)</f>
        <v>0</v>
      </c>
      <c r="J118" s="231"/>
      <c r="K118" s="230">
        <f>ROUND(E118*J118,2)</f>
        <v>0</v>
      </c>
      <c r="L118" s="230">
        <v>21</v>
      </c>
      <c r="M118" s="230">
        <f>G118*(1+L118/100)</f>
        <v>0</v>
      </c>
      <c r="N118" s="229">
        <v>6.7600000000000004E-3</v>
      </c>
      <c r="O118" s="229">
        <f>ROUND(E118*N118,2)</f>
        <v>0.59</v>
      </c>
      <c r="P118" s="229">
        <v>0</v>
      </c>
      <c r="Q118" s="229">
        <f>ROUND(E118*P118,2)</f>
        <v>0</v>
      </c>
      <c r="R118" s="230"/>
      <c r="S118" s="230" t="s">
        <v>279</v>
      </c>
      <c r="T118" s="230" t="s">
        <v>280</v>
      </c>
      <c r="U118" s="230">
        <v>0</v>
      </c>
      <c r="V118" s="230">
        <f>ROUND(E118*U118,2)</f>
        <v>0</v>
      </c>
      <c r="W118" s="230"/>
      <c r="X118" s="230" t="s">
        <v>387</v>
      </c>
      <c r="Y118" s="210"/>
      <c r="Z118" s="210"/>
      <c r="AA118" s="210"/>
      <c r="AB118" s="210"/>
      <c r="AC118" s="210"/>
      <c r="AD118" s="210"/>
      <c r="AE118" s="210"/>
      <c r="AF118" s="210"/>
      <c r="AG118" s="210" t="s">
        <v>440</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7">
        <v>107</v>
      </c>
      <c r="B119" s="248" t="s">
        <v>2466</v>
      </c>
      <c r="C119" s="255" t="s">
        <v>2467</v>
      </c>
      <c r="D119" s="249" t="s">
        <v>345</v>
      </c>
      <c r="E119" s="250">
        <v>142</v>
      </c>
      <c r="F119" s="251"/>
      <c r="G119" s="252">
        <f>ROUND(E119*F119,2)</f>
        <v>0</v>
      </c>
      <c r="H119" s="231"/>
      <c r="I119" s="230">
        <f>ROUND(E119*H119,2)</f>
        <v>0</v>
      </c>
      <c r="J119" s="231"/>
      <c r="K119" s="230">
        <f>ROUND(E119*J119,2)</f>
        <v>0</v>
      </c>
      <c r="L119" s="230">
        <v>21</v>
      </c>
      <c r="M119" s="230">
        <f>G119*(1+L119/100)</f>
        <v>0</v>
      </c>
      <c r="N119" s="229">
        <v>9.8300000000000002E-3</v>
      </c>
      <c r="O119" s="229">
        <f>ROUND(E119*N119,2)</f>
        <v>1.4</v>
      </c>
      <c r="P119" s="229">
        <v>0</v>
      </c>
      <c r="Q119" s="229">
        <f>ROUND(E119*P119,2)</f>
        <v>0</v>
      </c>
      <c r="R119" s="230"/>
      <c r="S119" s="230" t="s">
        <v>279</v>
      </c>
      <c r="T119" s="230" t="s">
        <v>280</v>
      </c>
      <c r="U119" s="230">
        <v>0</v>
      </c>
      <c r="V119" s="230">
        <f>ROUND(E119*U119,2)</f>
        <v>0</v>
      </c>
      <c r="W119" s="230"/>
      <c r="X119" s="230" t="s">
        <v>387</v>
      </c>
      <c r="Y119" s="210"/>
      <c r="Z119" s="210"/>
      <c r="AA119" s="210"/>
      <c r="AB119" s="210"/>
      <c r="AC119" s="210"/>
      <c r="AD119" s="210"/>
      <c r="AE119" s="210"/>
      <c r="AF119" s="210"/>
      <c r="AG119" s="210" t="s">
        <v>440</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7">
        <v>108</v>
      </c>
      <c r="B120" s="248" t="s">
        <v>2097</v>
      </c>
      <c r="C120" s="255" t="s">
        <v>2098</v>
      </c>
      <c r="D120" s="249" t="s">
        <v>345</v>
      </c>
      <c r="E120" s="250">
        <v>572</v>
      </c>
      <c r="F120" s="251"/>
      <c r="G120" s="252">
        <f>ROUND(E120*F120,2)</f>
        <v>0</v>
      </c>
      <c r="H120" s="231"/>
      <c r="I120" s="230">
        <f>ROUND(E120*H120,2)</f>
        <v>0</v>
      </c>
      <c r="J120" s="231"/>
      <c r="K120" s="230">
        <f>ROUND(E120*J120,2)</f>
        <v>0</v>
      </c>
      <c r="L120" s="230">
        <v>21</v>
      </c>
      <c r="M120" s="230">
        <f>G120*(1+L120/100)</f>
        <v>0</v>
      </c>
      <c r="N120" s="229">
        <v>1.34E-2</v>
      </c>
      <c r="O120" s="229">
        <f>ROUND(E120*N120,2)</f>
        <v>7.66</v>
      </c>
      <c r="P120" s="229">
        <v>0</v>
      </c>
      <c r="Q120" s="229">
        <f>ROUND(E120*P120,2)</f>
        <v>0</v>
      </c>
      <c r="R120" s="230"/>
      <c r="S120" s="230" t="s">
        <v>279</v>
      </c>
      <c r="T120" s="230" t="s">
        <v>280</v>
      </c>
      <c r="U120" s="230">
        <v>0</v>
      </c>
      <c r="V120" s="230">
        <f>ROUND(E120*U120,2)</f>
        <v>0</v>
      </c>
      <c r="W120" s="230"/>
      <c r="X120" s="230" t="s">
        <v>387</v>
      </c>
      <c r="Y120" s="210"/>
      <c r="Z120" s="210"/>
      <c r="AA120" s="210"/>
      <c r="AB120" s="210"/>
      <c r="AC120" s="210"/>
      <c r="AD120" s="210"/>
      <c r="AE120" s="210"/>
      <c r="AF120" s="210"/>
      <c r="AG120" s="210" t="s">
        <v>440</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7">
        <v>109</v>
      </c>
      <c r="B121" s="248" t="s">
        <v>2468</v>
      </c>
      <c r="C121" s="255" t="s">
        <v>2469</v>
      </c>
      <c r="D121" s="249" t="s">
        <v>345</v>
      </c>
      <c r="E121" s="250">
        <v>2</v>
      </c>
      <c r="F121" s="251"/>
      <c r="G121" s="252">
        <f>ROUND(E121*F121,2)</f>
        <v>0</v>
      </c>
      <c r="H121" s="231"/>
      <c r="I121" s="230">
        <f>ROUND(E121*H121,2)</f>
        <v>0</v>
      </c>
      <c r="J121" s="231"/>
      <c r="K121" s="230">
        <f>ROUND(E121*J121,2)</f>
        <v>0</v>
      </c>
      <c r="L121" s="230">
        <v>21</v>
      </c>
      <c r="M121" s="230">
        <f>G121*(1+L121/100)</f>
        <v>0</v>
      </c>
      <c r="N121" s="229">
        <v>1.8200000000000001E-2</v>
      </c>
      <c r="O121" s="229">
        <f>ROUND(E121*N121,2)</f>
        <v>0.04</v>
      </c>
      <c r="P121" s="229">
        <v>0</v>
      </c>
      <c r="Q121" s="229">
        <f>ROUND(E121*P121,2)</f>
        <v>0</v>
      </c>
      <c r="R121" s="230"/>
      <c r="S121" s="230" t="s">
        <v>279</v>
      </c>
      <c r="T121" s="230" t="s">
        <v>280</v>
      </c>
      <c r="U121" s="230">
        <v>0</v>
      </c>
      <c r="V121" s="230">
        <f>ROUND(E121*U121,2)</f>
        <v>0</v>
      </c>
      <c r="W121" s="230"/>
      <c r="X121" s="230" t="s">
        <v>387</v>
      </c>
      <c r="Y121" s="210"/>
      <c r="Z121" s="210"/>
      <c r="AA121" s="210"/>
      <c r="AB121" s="210"/>
      <c r="AC121" s="210"/>
      <c r="AD121" s="210"/>
      <c r="AE121" s="210"/>
      <c r="AF121" s="210"/>
      <c r="AG121" s="210" t="s">
        <v>440</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47">
        <v>110</v>
      </c>
      <c r="B122" s="248" t="s">
        <v>2470</v>
      </c>
      <c r="C122" s="255" t="s">
        <v>2471</v>
      </c>
      <c r="D122" s="249" t="s">
        <v>364</v>
      </c>
      <c r="E122" s="250">
        <v>16</v>
      </c>
      <c r="F122" s="251"/>
      <c r="G122" s="252">
        <f>ROUND(E122*F122,2)</f>
        <v>0</v>
      </c>
      <c r="H122" s="231"/>
      <c r="I122" s="230">
        <f>ROUND(E122*H122,2)</f>
        <v>0</v>
      </c>
      <c r="J122" s="231"/>
      <c r="K122" s="230">
        <f>ROUND(E122*J122,2)</f>
        <v>0</v>
      </c>
      <c r="L122" s="230">
        <v>21</v>
      </c>
      <c r="M122" s="230">
        <f>G122*(1+L122/100)</f>
        <v>0</v>
      </c>
      <c r="N122" s="229">
        <v>4.0000000000000003E-5</v>
      </c>
      <c r="O122" s="229">
        <f>ROUND(E122*N122,2)</f>
        <v>0</v>
      </c>
      <c r="P122" s="229">
        <v>0</v>
      </c>
      <c r="Q122" s="229">
        <f>ROUND(E122*P122,2)</f>
        <v>0</v>
      </c>
      <c r="R122" s="230"/>
      <c r="S122" s="230" t="s">
        <v>279</v>
      </c>
      <c r="T122" s="230" t="s">
        <v>280</v>
      </c>
      <c r="U122" s="230">
        <v>0</v>
      </c>
      <c r="V122" s="230">
        <f>ROUND(E122*U122,2)</f>
        <v>0</v>
      </c>
      <c r="W122" s="230"/>
      <c r="X122" s="230" t="s">
        <v>387</v>
      </c>
      <c r="Y122" s="210"/>
      <c r="Z122" s="210"/>
      <c r="AA122" s="210"/>
      <c r="AB122" s="210"/>
      <c r="AC122" s="210"/>
      <c r="AD122" s="210"/>
      <c r="AE122" s="210"/>
      <c r="AF122" s="210"/>
      <c r="AG122" s="210" t="s">
        <v>440</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7">
        <v>111</v>
      </c>
      <c r="B123" s="248" t="s">
        <v>2472</v>
      </c>
      <c r="C123" s="255" t="s">
        <v>2473</v>
      </c>
      <c r="D123" s="249" t="s">
        <v>364</v>
      </c>
      <c r="E123" s="250">
        <v>37</v>
      </c>
      <c r="F123" s="251"/>
      <c r="G123" s="252">
        <f>ROUND(E123*F123,2)</f>
        <v>0</v>
      </c>
      <c r="H123" s="231"/>
      <c r="I123" s="230">
        <f>ROUND(E123*H123,2)</f>
        <v>0</v>
      </c>
      <c r="J123" s="231"/>
      <c r="K123" s="230">
        <f>ROUND(E123*J123,2)</f>
        <v>0</v>
      </c>
      <c r="L123" s="230">
        <v>21</v>
      </c>
      <c r="M123" s="230">
        <f>G123*(1+L123/100)</f>
        <v>0</v>
      </c>
      <c r="N123" s="229">
        <v>1.2E-4</v>
      </c>
      <c r="O123" s="229">
        <f>ROUND(E123*N123,2)</f>
        <v>0</v>
      </c>
      <c r="P123" s="229">
        <v>0</v>
      </c>
      <c r="Q123" s="229">
        <f>ROUND(E123*P123,2)</f>
        <v>0</v>
      </c>
      <c r="R123" s="230"/>
      <c r="S123" s="230" t="s">
        <v>279</v>
      </c>
      <c r="T123" s="230" t="s">
        <v>280</v>
      </c>
      <c r="U123" s="230">
        <v>0</v>
      </c>
      <c r="V123" s="230">
        <f>ROUND(E123*U123,2)</f>
        <v>0</v>
      </c>
      <c r="W123" s="230"/>
      <c r="X123" s="230" t="s">
        <v>387</v>
      </c>
      <c r="Y123" s="210"/>
      <c r="Z123" s="210"/>
      <c r="AA123" s="210"/>
      <c r="AB123" s="210"/>
      <c r="AC123" s="210"/>
      <c r="AD123" s="210"/>
      <c r="AE123" s="210"/>
      <c r="AF123" s="210"/>
      <c r="AG123" s="210" t="s">
        <v>440</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7">
        <v>112</v>
      </c>
      <c r="B124" s="248" t="s">
        <v>2474</v>
      </c>
      <c r="C124" s="255" t="s">
        <v>2475</v>
      </c>
      <c r="D124" s="249" t="s">
        <v>364</v>
      </c>
      <c r="E124" s="250">
        <v>6</v>
      </c>
      <c r="F124" s="251"/>
      <c r="G124" s="252">
        <f>ROUND(E124*F124,2)</f>
        <v>0</v>
      </c>
      <c r="H124" s="231"/>
      <c r="I124" s="230">
        <f>ROUND(E124*H124,2)</f>
        <v>0</v>
      </c>
      <c r="J124" s="231"/>
      <c r="K124" s="230">
        <f>ROUND(E124*J124,2)</f>
        <v>0</v>
      </c>
      <c r="L124" s="230">
        <v>21</v>
      </c>
      <c r="M124" s="230">
        <f>G124*(1+L124/100)</f>
        <v>0</v>
      </c>
      <c r="N124" s="229">
        <v>1.9000000000000001E-4</v>
      </c>
      <c r="O124" s="229">
        <f>ROUND(E124*N124,2)</f>
        <v>0</v>
      </c>
      <c r="P124" s="229">
        <v>0</v>
      </c>
      <c r="Q124" s="229">
        <f>ROUND(E124*P124,2)</f>
        <v>0</v>
      </c>
      <c r="R124" s="230"/>
      <c r="S124" s="230" t="s">
        <v>279</v>
      </c>
      <c r="T124" s="230" t="s">
        <v>280</v>
      </c>
      <c r="U124" s="230">
        <v>0</v>
      </c>
      <c r="V124" s="230">
        <f>ROUND(E124*U124,2)</f>
        <v>0</v>
      </c>
      <c r="W124" s="230"/>
      <c r="X124" s="230" t="s">
        <v>387</v>
      </c>
      <c r="Y124" s="210"/>
      <c r="Z124" s="210"/>
      <c r="AA124" s="210"/>
      <c r="AB124" s="210"/>
      <c r="AC124" s="210"/>
      <c r="AD124" s="210"/>
      <c r="AE124" s="210"/>
      <c r="AF124" s="210"/>
      <c r="AG124" s="210" t="s">
        <v>440</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7">
        <v>113</v>
      </c>
      <c r="B125" s="248" t="s">
        <v>2476</v>
      </c>
      <c r="C125" s="255" t="s">
        <v>2477</v>
      </c>
      <c r="D125" s="249" t="s">
        <v>364</v>
      </c>
      <c r="E125" s="250">
        <v>17</v>
      </c>
      <c r="F125" s="251"/>
      <c r="G125" s="252">
        <f>ROUND(E125*F125,2)</f>
        <v>0</v>
      </c>
      <c r="H125" s="231"/>
      <c r="I125" s="230">
        <f>ROUND(E125*H125,2)</f>
        <v>0</v>
      </c>
      <c r="J125" s="231"/>
      <c r="K125" s="230">
        <f>ROUND(E125*J125,2)</f>
        <v>0</v>
      </c>
      <c r="L125" s="230">
        <v>21</v>
      </c>
      <c r="M125" s="230">
        <f>G125*(1+L125/100)</f>
        <v>0</v>
      </c>
      <c r="N125" s="229">
        <v>2.5999999999999998E-4</v>
      </c>
      <c r="O125" s="229">
        <f>ROUND(E125*N125,2)</f>
        <v>0</v>
      </c>
      <c r="P125" s="229">
        <v>0</v>
      </c>
      <c r="Q125" s="229">
        <f>ROUND(E125*P125,2)</f>
        <v>0</v>
      </c>
      <c r="R125" s="230"/>
      <c r="S125" s="230" t="s">
        <v>279</v>
      </c>
      <c r="T125" s="230" t="s">
        <v>280</v>
      </c>
      <c r="U125" s="230">
        <v>0</v>
      </c>
      <c r="V125" s="230">
        <f>ROUND(E125*U125,2)</f>
        <v>0</v>
      </c>
      <c r="W125" s="230"/>
      <c r="X125" s="230" t="s">
        <v>387</v>
      </c>
      <c r="Y125" s="210"/>
      <c r="Z125" s="210"/>
      <c r="AA125" s="210"/>
      <c r="AB125" s="210"/>
      <c r="AC125" s="210"/>
      <c r="AD125" s="210"/>
      <c r="AE125" s="210"/>
      <c r="AF125" s="210"/>
      <c r="AG125" s="210" t="s">
        <v>440</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7">
        <v>114</v>
      </c>
      <c r="B126" s="248" t="s">
        <v>2478</v>
      </c>
      <c r="C126" s="255" t="s">
        <v>2479</v>
      </c>
      <c r="D126" s="249" t="s">
        <v>364</v>
      </c>
      <c r="E126" s="250">
        <v>2</v>
      </c>
      <c r="F126" s="251"/>
      <c r="G126" s="252">
        <f>ROUND(E126*F126,2)</f>
        <v>0</v>
      </c>
      <c r="H126" s="231"/>
      <c r="I126" s="230">
        <f>ROUND(E126*H126,2)</f>
        <v>0</v>
      </c>
      <c r="J126" s="231"/>
      <c r="K126" s="230">
        <f>ROUND(E126*J126,2)</f>
        <v>0</v>
      </c>
      <c r="L126" s="230">
        <v>21</v>
      </c>
      <c r="M126" s="230">
        <f>G126*(1+L126/100)</f>
        <v>0</v>
      </c>
      <c r="N126" s="229">
        <v>4.8999999999999998E-4</v>
      </c>
      <c r="O126" s="229">
        <f>ROUND(E126*N126,2)</f>
        <v>0</v>
      </c>
      <c r="P126" s="229">
        <v>0</v>
      </c>
      <c r="Q126" s="229">
        <f>ROUND(E126*P126,2)</f>
        <v>0</v>
      </c>
      <c r="R126" s="230"/>
      <c r="S126" s="230" t="s">
        <v>279</v>
      </c>
      <c r="T126" s="230" t="s">
        <v>280</v>
      </c>
      <c r="U126" s="230">
        <v>0</v>
      </c>
      <c r="V126" s="230">
        <f>ROUND(E126*U126,2)</f>
        <v>0</v>
      </c>
      <c r="W126" s="230"/>
      <c r="X126" s="230" t="s">
        <v>387</v>
      </c>
      <c r="Y126" s="210"/>
      <c r="Z126" s="210"/>
      <c r="AA126" s="210"/>
      <c r="AB126" s="210"/>
      <c r="AC126" s="210"/>
      <c r="AD126" s="210"/>
      <c r="AE126" s="210"/>
      <c r="AF126" s="210"/>
      <c r="AG126" s="210" t="s">
        <v>440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47">
        <v>115</v>
      </c>
      <c r="B127" s="248" t="s">
        <v>2480</v>
      </c>
      <c r="C127" s="255" t="s">
        <v>2481</v>
      </c>
      <c r="D127" s="249" t="s">
        <v>364</v>
      </c>
      <c r="E127" s="250">
        <v>2</v>
      </c>
      <c r="F127" s="251"/>
      <c r="G127" s="252">
        <f>ROUND(E127*F127,2)</f>
        <v>0</v>
      </c>
      <c r="H127" s="231"/>
      <c r="I127" s="230">
        <f>ROUND(E127*H127,2)</f>
        <v>0</v>
      </c>
      <c r="J127" s="231"/>
      <c r="K127" s="230">
        <f>ROUND(E127*J127,2)</f>
        <v>0</v>
      </c>
      <c r="L127" s="230">
        <v>21</v>
      </c>
      <c r="M127" s="230">
        <f>G127*(1+L127/100)</f>
        <v>0</v>
      </c>
      <c r="N127" s="229">
        <v>1.2199999999999999E-3</v>
      </c>
      <c r="O127" s="229">
        <f>ROUND(E127*N127,2)</f>
        <v>0</v>
      </c>
      <c r="P127" s="229">
        <v>0</v>
      </c>
      <c r="Q127" s="229">
        <f>ROUND(E127*P127,2)</f>
        <v>0</v>
      </c>
      <c r="R127" s="230"/>
      <c r="S127" s="230" t="s">
        <v>279</v>
      </c>
      <c r="T127" s="230" t="s">
        <v>280</v>
      </c>
      <c r="U127" s="230">
        <v>0</v>
      </c>
      <c r="V127" s="230">
        <f>ROUND(E127*U127,2)</f>
        <v>0</v>
      </c>
      <c r="W127" s="230"/>
      <c r="X127" s="230" t="s">
        <v>387</v>
      </c>
      <c r="Y127" s="210"/>
      <c r="Z127" s="210"/>
      <c r="AA127" s="210"/>
      <c r="AB127" s="210"/>
      <c r="AC127" s="210"/>
      <c r="AD127" s="210"/>
      <c r="AE127" s="210"/>
      <c r="AF127" s="210"/>
      <c r="AG127" s="210" t="s">
        <v>440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47">
        <v>116</v>
      </c>
      <c r="B128" s="248" t="s">
        <v>2482</v>
      </c>
      <c r="C128" s="255" t="s">
        <v>2483</v>
      </c>
      <c r="D128" s="249" t="s">
        <v>364</v>
      </c>
      <c r="E128" s="250">
        <v>9</v>
      </c>
      <c r="F128" s="251"/>
      <c r="G128" s="252">
        <f>ROUND(E128*F128,2)</f>
        <v>0</v>
      </c>
      <c r="H128" s="231"/>
      <c r="I128" s="230">
        <f>ROUND(E128*H128,2)</f>
        <v>0</v>
      </c>
      <c r="J128" s="231"/>
      <c r="K128" s="230">
        <f>ROUND(E128*J128,2)</f>
        <v>0</v>
      </c>
      <c r="L128" s="230">
        <v>21</v>
      </c>
      <c r="M128" s="230">
        <f>G128*(1+L128/100)</f>
        <v>0</v>
      </c>
      <c r="N128" s="229">
        <v>2.3500000000000001E-3</v>
      </c>
      <c r="O128" s="229">
        <f>ROUND(E128*N128,2)</f>
        <v>0.02</v>
      </c>
      <c r="P128" s="229">
        <v>0</v>
      </c>
      <c r="Q128" s="229">
        <f>ROUND(E128*P128,2)</f>
        <v>0</v>
      </c>
      <c r="R128" s="230"/>
      <c r="S128" s="230" t="s">
        <v>279</v>
      </c>
      <c r="T128" s="230" t="s">
        <v>280</v>
      </c>
      <c r="U128" s="230">
        <v>0</v>
      </c>
      <c r="V128" s="230">
        <f>ROUND(E128*U128,2)</f>
        <v>0</v>
      </c>
      <c r="W128" s="230"/>
      <c r="X128" s="230" t="s">
        <v>387</v>
      </c>
      <c r="Y128" s="210"/>
      <c r="Z128" s="210"/>
      <c r="AA128" s="210"/>
      <c r="AB128" s="210"/>
      <c r="AC128" s="210"/>
      <c r="AD128" s="210"/>
      <c r="AE128" s="210"/>
      <c r="AF128" s="210"/>
      <c r="AG128" s="210" t="s">
        <v>440</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7">
        <v>117</v>
      </c>
      <c r="B129" s="248" t="s">
        <v>2484</v>
      </c>
      <c r="C129" s="255" t="s">
        <v>2485</v>
      </c>
      <c r="D129" s="249" t="s">
        <v>364</v>
      </c>
      <c r="E129" s="250">
        <v>6</v>
      </c>
      <c r="F129" s="251"/>
      <c r="G129" s="252">
        <f>ROUND(E129*F129,2)</f>
        <v>0</v>
      </c>
      <c r="H129" s="231"/>
      <c r="I129" s="230">
        <f>ROUND(E129*H129,2)</f>
        <v>0</v>
      </c>
      <c r="J129" s="231"/>
      <c r="K129" s="230">
        <f>ROUND(E129*J129,2)</f>
        <v>0</v>
      </c>
      <c r="L129" s="230">
        <v>21</v>
      </c>
      <c r="M129" s="230">
        <f>G129*(1+L129/100)</f>
        <v>0</v>
      </c>
      <c r="N129" s="229">
        <v>4.0099999999999997E-3</v>
      </c>
      <c r="O129" s="229">
        <f>ROUND(E129*N129,2)</f>
        <v>0.02</v>
      </c>
      <c r="P129" s="229">
        <v>0</v>
      </c>
      <c r="Q129" s="229">
        <f>ROUND(E129*P129,2)</f>
        <v>0</v>
      </c>
      <c r="R129" s="230"/>
      <c r="S129" s="230" t="s">
        <v>279</v>
      </c>
      <c r="T129" s="230" t="s">
        <v>280</v>
      </c>
      <c r="U129" s="230">
        <v>0</v>
      </c>
      <c r="V129" s="230">
        <f>ROUND(E129*U129,2)</f>
        <v>0</v>
      </c>
      <c r="W129" s="230"/>
      <c r="X129" s="230" t="s">
        <v>387</v>
      </c>
      <c r="Y129" s="210"/>
      <c r="Z129" s="210"/>
      <c r="AA129" s="210"/>
      <c r="AB129" s="210"/>
      <c r="AC129" s="210"/>
      <c r="AD129" s="210"/>
      <c r="AE129" s="210"/>
      <c r="AF129" s="210"/>
      <c r="AG129" s="210" t="s">
        <v>440</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7">
        <v>118</v>
      </c>
      <c r="B130" s="248" t="s">
        <v>2486</v>
      </c>
      <c r="C130" s="255" t="s">
        <v>2487</v>
      </c>
      <c r="D130" s="249" t="s">
        <v>364</v>
      </c>
      <c r="E130" s="250">
        <v>2</v>
      </c>
      <c r="F130" s="251"/>
      <c r="G130" s="252">
        <f>ROUND(E130*F130,2)</f>
        <v>0</v>
      </c>
      <c r="H130" s="231"/>
      <c r="I130" s="230">
        <f>ROUND(E130*H130,2)</f>
        <v>0</v>
      </c>
      <c r="J130" s="231"/>
      <c r="K130" s="230">
        <f>ROUND(E130*J130,2)</f>
        <v>0</v>
      </c>
      <c r="L130" s="230">
        <v>21</v>
      </c>
      <c r="M130" s="230">
        <f>G130*(1+L130/100)</f>
        <v>0</v>
      </c>
      <c r="N130" s="229">
        <v>1E-3</v>
      </c>
      <c r="O130" s="229">
        <f>ROUND(E130*N130,2)</f>
        <v>0</v>
      </c>
      <c r="P130" s="229">
        <v>0</v>
      </c>
      <c r="Q130" s="229">
        <f>ROUND(E130*P130,2)</f>
        <v>0</v>
      </c>
      <c r="R130" s="230"/>
      <c r="S130" s="230" t="s">
        <v>279</v>
      </c>
      <c r="T130" s="230" t="s">
        <v>280</v>
      </c>
      <c r="U130" s="230">
        <v>0</v>
      </c>
      <c r="V130" s="230">
        <f>ROUND(E130*U130,2)</f>
        <v>0</v>
      </c>
      <c r="W130" s="230"/>
      <c r="X130" s="230" t="s">
        <v>387</v>
      </c>
      <c r="Y130" s="210"/>
      <c r="Z130" s="210"/>
      <c r="AA130" s="210"/>
      <c r="AB130" s="210"/>
      <c r="AC130" s="210"/>
      <c r="AD130" s="210"/>
      <c r="AE130" s="210"/>
      <c r="AF130" s="210"/>
      <c r="AG130" s="210" t="s">
        <v>440</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47">
        <v>119</v>
      </c>
      <c r="B131" s="248" t="s">
        <v>2488</v>
      </c>
      <c r="C131" s="255" t="s">
        <v>2489</v>
      </c>
      <c r="D131" s="249" t="s">
        <v>364</v>
      </c>
      <c r="E131" s="250">
        <v>2</v>
      </c>
      <c r="F131" s="251"/>
      <c r="G131" s="252">
        <f>ROUND(E131*F131,2)</f>
        <v>0</v>
      </c>
      <c r="H131" s="231"/>
      <c r="I131" s="230">
        <f>ROUND(E131*H131,2)</f>
        <v>0</v>
      </c>
      <c r="J131" s="231"/>
      <c r="K131" s="230">
        <f>ROUND(E131*J131,2)</f>
        <v>0</v>
      </c>
      <c r="L131" s="230">
        <v>21</v>
      </c>
      <c r="M131" s="230">
        <f>G131*(1+L131/100)</f>
        <v>0</v>
      </c>
      <c r="N131" s="229">
        <v>2.82E-3</v>
      </c>
      <c r="O131" s="229">
        <f>ROUND(E131*N131,2)</f>
        <v>0.01</v>
      </c>
      <c r="P131" s="229">
        <v>0</v>
      </c>
      <c r="Q131" s="229">
        <f>ROUND(E131*P131,2)</f>
        <v>0</v>
      </c>
      <c r="R131" s="230"/>
      <c r="S131" s="230" t="s">
        <v>279</v>
      </c>
      <c r="T131" s="230" t="s">
        <v>280</v>
      </c>
      <c r="U131" s="230">
        <v>0</v>
      </c>
      <c r="V131" s="230">
        <f>ROUND(E131*U131,2)</f>
        <v>0</v>
      </c>
      <c r="W131" s="230"/>
      <c r="X131" s="230" t="s">
        <v>387</v>
      </c>
      <c r="Y131" s="210"/>
      <c r="Z131" s="210"/>
      <c r="AA131" s="210"/>
      <c r="AB131" s="210"/>
      <c r="AC131" s="210"/>
      <c r="AD131" s="210"/>
      <c r="AE131" s="210"/>
      <c r="AF131" s="210"/>
      <c r="AG131" s="210" t="s">
        <v>440</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47">
        <v>120</v>
      </c>
      <c r="B132" s="248" t="s">
        <v>2490</v>
      </c>
      <c r="C132" s="255" t="s">
        <v>2491</v>
      </c>
      <c r="D132" s="249" t="s">
        <v>364</v>
      </c>
      <c r="E132" s="250">
        <v>3</v>
      </c>
      <c r="F132" s="251"/>
      <c r="G132" s="252">
        <f>ROUND(E132*F132,2)</f>
        <v>0</v>
      </c>
      <c r="H132" s="231"/>
      <c r="I132" s="230">
        <f>ROUND(E132*H132,2)</f>
        <v>0</v>
      </c>
      <c r="J132" s="231"/>
      <c r="K132" s="230">
        <f>ROUND(E132*J132,2)</f>
        <v>0</v>
      </c>
      <c r="L132" s="230">
        <v>21</v>
      </c>
      <c r="M132" s="230">
        <f>G132*(1+L132/100)</f>
        <v>0</v>
      </c>
      <c r="N132" s="229">
        <v>0</v>
      </c>
      <c r="O132" s="229">
        <f>ROUND(E132*N132,2)</f>
        <v>0</v>
      </c>
      <c r="P132" s="229">
        <v>0</v>
      </c>
      <c r="Q132" s="229">
        <f>ROUND(E132*P132,2)</f>
        <v>0</v>
      </c>
      <c r="R132" s="230"/>
      <c r="S132" s="230" t="s">
        <v>279</v>
      </c>
      <c r="T132" s="230" t="s">
        <v>280</v>
      </c>
      <c r="U132" s="230">
        <v>0</v>
      </c>
      <c r="V132" s="230">
        <f>ROUND(E132*U132,2)</f>
        <v>0</v>
      </c>
      <c r="W132" s="230"/>
      <c r="X132" s="230" t="s">
        <v>387</v>
      </c>
      <c r="Y132" s="210"/>
      <c r="Z132" s="210"/>
      <c r="AA132" s="210"/>
      <c r="AB132" s="210"/>
      <c r="AC132" s="210"/>
      <c r="AD132" s="210"/>
      <c r="AE132" s="210"/>
      <c r="AF132" s="210"/>
      <c r="AG132" s="210" t="s">
        <v>440</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7">
        <v>121</v>
      </c>
      <c r="B133" s="248" t="s">
        <v>2492</v>
      </c>
      <c r="C133" s="255" t="s">
        <v>2493</v>
      </c>
      <c r="D133" s="249" t="s">
        <v>364</v>
      </c>
      <c r="E133" s="250">
        <v>26</v>
      </c>
      <c r="F133" s="251"/>
      <c r="G133" s="252">
        <f>ROUND(E133*F133,2)</f>
        <v>0</v>
      </c>
      <c r="H133" s="231"/>
      <c r="I133" s="230">
        <f>ROUND(E133*H133,2)</f>
        <v>0</v>
      </c>
      <c r="J133" s="231"/>
      <c r="K133" s="230">
        <f>ROUND(E133*J133,2)</f>
        <v>0</v>
      </c>
      <c r="L133" s="230">
        <v>21</v>
      </c>
      <c r="M133" s="230">
        <f>G133*(1+L133/100)</f>
        <v>0</v>
      </c>
      <c r="N133" s="229">
        <v>0</v>
      </c>
      <c r="O133" s="229">
        <f>ROUND(E133*N133,2)</f>
        <v>0</v>
      </c>
      <c r="P133" s="229">
        <v>0</v>
      </c>
      <c r="Q133" s="229">
        <f>ROUND(E133*P133,2)</f>
        <v>0</v>
      </c>
      <c r="R133" s="230"/>
      <c r="S133" s="230" t="s">
        <v>279</v>
      </c>
      <c r="T133" s="230" t="s">
        <v>280</v>
      </c>
      <c r="U133" s="230">
        <v>0</v>
      </c>
      <c r="V133" s="230">
        <f>ROUND(E133*U133,2)</f>
        <v>0</v>
      </c>
      <c r="W133" s="230"/>
      <c r="X133" s="230" t="s">
        <v>387</v>
      </c>
      <c r="Y133" s="210"/>
      <c r="Z133" s="210"/>
      <c r="AA133" s="210"/>
      <c r="AB133" s="210"/>
      <c r="AC133" s="210"/>
      <c r="AD133" s="210"/>
      <c r="AE133" s="210"/>
      <c r="AF133" s="210"/>
      <c r="AG133" s="210" t="s">
        <v>440</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47">
        <v>122</v>
      </c>
      <c r="B134" s="248" t="s">
        <v>2494</v>
      </c>
      <c r="C134" s="255" t="s">
        <v>2495</v>
      </c>
      <c r="D134" s="249" t="s">
        <v>364</v>
      </c>
      <c r="E134" s="250">
        <v>4</v>
      </c>
      <c r="F134" s="251"/>
      <c r="G134" s="252">
        <f>ROUND(E134*F134,2)</f>
        <v>0</v>
      </c>
      <c r="H134" s="231"/>
      <c r="I134" s="230">
        <f>ROUND(E134*H134,2)</f>
        <v>0</v>
      </c>
      <c r="J134" s="231"/>
      <c r="K134" s="230">
        <f>ROUND(E134*J134,2)</f>
        <v>0</v>
      </c>
      <c r="L134" s="230">
        <v>21</v>
      </c>
      <c r="M134" s="230">
        <f>G134*(1+L134/100)</f>
        <v>0</v>
      </c>
      <c r="N134" s="229">
        <v>0</v>
      </c>
      <c r="O134" s="229">
        <f>ROUND(E134*N134,2)</f>
        <v>0</v>
      </c>
      <c r="P134" s="229">
        <v>0</v>
      </c>
      <c r="Q134" s="229">
        <f>ROUND(E134*P134,2)</f>
        <v>0</v>
      </c>
      <c r="R134" s="230"/>
      <c r="S134" s="230" t="s">
        <v>279</v>
      </c>
      <c r="T134" s="230" t="s">
        <v>280</v>
      </c>
      <c r="U134" s="230">
        <v>0</v>
      </c>
      <c r="V134" s="230">
        <f>ROUND(E134*U134,2)</f>
        <v>0</v>
      </c>
      <c r="W134" s="230"/>
      <c r="X134" s="230" t="s">
        <v>387</v>
      </c>
      <c r="Y134" s="210"/>
      <c r="Z134" s="210"/>
      <c r="AA134" s="210"/>
      <c r="AB134" s="210"/>
      <c r="AC134" s="210"/>
      <c r="AD134" s="210"/>
      <c r="AE134" s="210"/>
      <c r="AF134" s="210"/>
      <c r="AG134" s="210" t="s">
        <v>440</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47">
        <v>123</v>
      </c>
      <c r="B135" s="248" t="s">
        <v>2496</v>
      </c>
      <c r="C135" s="255" t="s">
        <v>2497</v>
      </c>
      <c r="D135" s="249" t="s">
        <v>364</v>
      </c>
      <c r="E135" s="250">
        <v>17</v>
      </c>
      <c r="F135" s="251"/>
      <c r="G135" s="252">
        <f>ROUND(E135*F135,2)</f>
        <v>0</v>
      </c>
      <c r="H135" s="231"/>
      <c r="I135" s="230">
        <f>ROUND(E135*H135,2)</f>
        <v>0</v>
      </c>
      <c r="J135" s="231"/>
      <c r="K135" s="230">
        <f>ROUND(E135*J135,2)</f>
        <v>0</v>
      </c>
      <c r="L135" s="230">
        <v>21</v>
      </c>
      <c r="M135" s="230">
        <f>G135*(1+L135/100)</f>
        <v>0</v>
      </c>
      <c r="N135" s="229">
        <v>8.0000000000000004E-4</v>
      </c>
      <c r="O135" s="229">
        <f>ROUND(E135*N135,2)</f>
        <v>0.01</v>
      </c>
      <c r="P135" s="229">
        <v>0</v>
      </c>
      <c r="Q135" s="229">
        <f>ROUND(E135*P135,2)</f>
        <v>0</v>
      </c>
      <c r="R135" s="230"/>
      <c r="S135" s="230" t="s">
        <v>279</v>
      </c>
      <c r="T135" s="230" t="s">
        <v>280</v>
      </c>
      <c r="U135" s="230">
        <v>0</v>
      </c>
      <c r="V135" s="230">
        <f>ROUND(E135*U135,2)</f>
        <v>0</v>
      </c>
      <c r="W135" s="230"/>
      <c r="X135" s="230" t="s">
        <v>387</v>
      </c>
      <c r="Y135" s="210"/>
      <c r="Z135" s="210"/>
      <c r="AA135" s="210"/>
      <c r="AB135" s="210"/>
      <c r="AC135" s="210"/>
      <c r="AD135" s="210"/>
      <c r="AE135" s="210"/>
      <c r="AF135" s="210"/>
      <c r="AG135" s="210" t="s">
        <v>440</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47">
        <v>124</v>
      </c>
      <c r="B136" s="248" t="s">
        <v>2498</v>
      </c>
      <c r="C136" s="255" t="s">
        <v>2499</v>
      </c>
      <c r="D136" s="249" t="s">
        <v>364</v>
      </c>
      <c r="E136" s="250">
        <v>17</v>
      </c>
      <c r="F136" s="251"/>
      <c r="G136" s="252">
        <f>ROUND(E136*F136,2)</f>
        <v>0</v>
      </c>
      <c r="H136" s="231"/>
      <c r="I136" s="230">
        <f>ROUND(E136*H136,2)</f>
        <v>0</v>
      </c>
      <c r="J136" s="231"/>
      <c r="K136" s="230">
        <f>ROUND(E136*J136,2)</f>
        <v>0</v>
      </c>
      <c r="L136" s="230">
        <v>21</v>
      </c>
      <c r="M136" s="230">
        <f>G136*(1+L136/100)</f>
        <v>0</v>
      </c>
      <c r="N136" s="229">
        <v>1.1000000000000001E-3</v>
      </c>
      <c r="O136" s="229">
        <f>ROUND(E136*N136,2)</f>
        <v>0.02</v>
      </c>
      <c r="P136" s="229">
        <v>0</v>
      </c>
      <c r="Q136" s="229">
        <f>ROUND(E136*P136,2)</f>
        <v>0</v>
      </c>
      <c r="R136" s="230"/>
      <c r="S136" s="230" t="s">
        <v>279</v>
      </c>
      <c r="T136" s="230" t="s">
        <v>280</v>
      </c>
      <c r="U136" s="230">
        <v>0</v>
      </c>
      <c r="V136" s="230">
        <f>ROUND(E136*U136,2)</f>
        <v>0</v>
      </c>
      <c r="W136" s="230"/>
      <c r="X136" s="230" t="s">
        <v>387</v>
      </c>
      <c r="Y136" s="210"/>
      <c r="Z136" s="210"/>
      <c r="AA136" s="210"/>
      <c r="AB136" s="210"/>
      <c r="AC136" s="210"/>
      <c r="AD136" s="210"/>
      <c r="AE136" s="210"/>
      <c r="AF136" s="210"/>
      <c r="AG136" s="210" t="s">
        <v>440</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47">
        <v>125</v>
      </c>
      <c r="B137" s="248" t="s">
        <v>2500</v>
      </c>
      <c r="C137" s="255" t="s">
        <v>2501</v>
      </c>
      <c r="D137" s="249" t="s">
        <v>364</v>
      </c>
      <c r="E137" s="250">
        <v>7</v>
      </c>
      <c r="F137" s="251"/>
      <c r="G137" s="252">
        <f>ROUND(E137*F137,2)</f>
        <v>0</v>
      </c>
      <c r="H137" s="231"/>
      <c r="I137" s="230">
        <f>ROUND(E137*H137,2)</f>
        <v>0</v>
      </c>
      <c r="J137" s="231"/>
      <c r="K137" s="230">
        <f>ROUND(E137*J137,2)</f>
        <v>0</v>
      </c>
      <c r="L137" s="230">
        <v>21</v>
      </c>
      <c r="M137" s="230">
        <f>G137*(1+L137/100)</f>
        <v>0</v>
      </c>
      <c r="N137" s="229">
        <v>2.0999999999999999E-3</v>
      </c>
      <c r="O137" s="229">
        <f>ROUND(E137*N137,2)</f>
        <v>0.01</v>
      </c>
      <c r="P137" s="229">
        <v>0</v>
      </c>
      <c r="Q137" s="229">
        <f>ROUND(E137*P137,2)</f>
        <v>0</v>
      </c>
      <c r="R137" s="230"/>
      <c r="S137" s="230" t="s">
        <v>279</v>
      </c>
      <c r="T137" s="230" t="s">
        <v>280</v>
      </c>
      <c r="U137" s="230">
        <v>0</v>
      </c>
      <c r="V137" s="230">
        <f>ROUND(E137*U137,2)</f>
        <v>0</v>
      </c>
      <c r="W137" s="230"/>
      <c r="X137" s="230" t="s">
        <v>387</v>
      </c>
      <c r="Y137" s="210"/>
      <c r="Z137" s="210"/>
      <c r="AA137" s="210"/>
      <c r="AB137" s="210"/>
      <c r="AC137" s="210"/>
      <c r="AD137" s="210"/>
      <c r="AE137" s="210"/>
      <c r="AF137" s="210"/>
      <c r="AG137" s="210" t="s">
        <v>440</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47">
        <v>126</v>
      </c>
      <c r="B138" s="248" t="s">
        <v>2502</v>
      </c>
      <c r="C138" s="255" t="s">
        <v>2503</v>
      </c>
      <c r="D138" s="249" t="s">
        <v>364</v>
      </c>
      <c r="E138" s="250">
        <v>4</v>
      </c>
      <c r="F138" s="251"/>
      <c r="G138" s="252">
        <f>ROUND(E138*F138,2)</f>
        <v>0</v>
      </c>
      <c r="H138" s="231"/>
      <c r="I138" s="230">
        <f>ROUND(E138*H138,2)</f>
        <v>0</v>
      </c>
      <c r="J138" s="231"/>
      <c r="K138" s="230">
        <f>ROUND(E138*J138,2)</f>
        <v>0</v>
      </c>
      <c r="L138" s="230">
        <v>21</v>
      </c>
      <c r="M138" s="230">
        <f>G138*(1+L138/100)</f>
        <v>0</v>
      </c>
      <c r="N138" s="229">
        <v>2.7000000000000001E-3</v>
      </c>
      <c r="O138" s="229">
        <f>ROUND(E138*N138,2)</f>
        <v>0.01</v>
      </c>
      <c r="P138" s="229">
        <v>0</v>
      </c>
      <c r="Q138" s="229">
        <f>ROUND(E138*P138,2)</f>
        <v>0</v>
      </c>
      <c r="R138" s="230"/>
      <c r="S138" s="230" t="s">
        <v>279</v>
      </c>
      <c r="T138" s="230" t="s">
        <v>280</v>
      </c>
      <c r="U138" s="230">
        <v>0</v>
      </c>
      <c r="V138" s="230">
        <f>ROUND(E138*U138,2)</f>
        <v>0</v>
      </c>
      <c r="W138" s="230"/>
      <c r="X138" s="230" t="s">
        <v>387</v>
      </c>
      <c r="Y138" s="210"/>
      <c r="Z138" s="210"/>
      <c r="AA138" s="210"/>
      <c r="AB138" s="210"/>
      <c r="AC138" s="210"/>
      <c r="AD138" s="210"/>
      <c r="AE138" s="210"/>
      <c r="AF138" s="210"/>
      <c r="AG138" s="210" t="s">
        <v>440</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47">
        <v>127</v>
      </c>
      <c r="B139" s="248" t="s">
        <v>2504</v>
      </c>
      <c r="C139" s="255" t="s">
        <v>2505</v>
      </c>
      <c r="D139" s="249" t="s">
        <v>364</v>
      </c>
      <c r="E139" s="250">
        <v>3</v>
      </c>
      <c r="F139" s="251"/>
      <c r="G139" s="252">
        <f>ROUND(E139*F139,2)</f>
        <v>0</v>
      </c>
      <c r="H139" s="231"/>
      <c r="I139" s="230">
        <f>ROUND(E139*H139,2)</f>
        <v>0</v>
      </c>
      <c r="J139" s="231"/>
      <c r="K139" s="230">
        <f>ROUND(E139*J139,2)</f>
        <v>0</v>
      </c>
      <c r="L139" s="230">
        <v>21</v>
      </c>
      <c r="M139" s="230">
        <f>G139*(1+L139/100)</f>
        <v>0</v>
      </c>
      <c r="N139" s="229">
        <v>8.0000000000000004E-4</v>
      </c>
      <c r="O139" s="229">
        <f>ROUND(E139*N139,2)</f>
        <v>0</v>
      </c>
      <c r="P139" s="229">
        <v>0</v>
      </c>
      <c r="Q139" s="229">
        <f>ROUND(E139*P139,2)</f>
        <v>0</v>
      </c>
      <c r="R139" s="230"/>
      <c r="S139" s="230" t="s">
        <v>279</v>
      </c>
      <c r="T139" s="230" t="s">
        <v>280</v>
      </c>
      <c r="U139" s="230">
        <v>0</v>
      </c>
      <c r="V139" s="230">
        <f>ROUND(E139*U139,2)</f>
        <v>0</v>
      </c>
      <c r="W139" s="230"/>
      <c r="X139" s="230" t="s">
        <v>387</v>
      </c>
      <c r="Y139" s="210"/>
      <c r="Z139" s="210"/>
      <c r="AA139" s="210"/>
      <c r="AB139" s="210"/>
      <c r="AC139" s="210"/>
      <c r="AD139" s="210"/>
      <c r="AE139" s="210"/>
      <c r="AF139" s="210"/>
      <c r="AG139" s="210" t="s">
        <v>440</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47">
        <v>128</v>
      </c>
      <c r="B140" s="248" t="s">
        <v>2506</v>
      </c>
      <c r="C140" s="255" t="s">
        <v>2507</v>
      </c>
      <c r="D140" s="249" t="s">
        <v>364</v>
      </c>
      <c r="E140" s="250">
        <v>1</v>
      </c>
      <c r="F140" s="251"/>
      <c r="G140" s="252">
        <f>ROUND(E140*F140,2)</f>
        <v>0</v>
      </c>
      <c r="H140" s="231"/>
      <c r="I140" s="230">
        <f>ROUND(E140*H140,2)</f>
        <v>0</v>
      </c>
      <c r="J140" s="231"/>
      <c r="K140" s="230">
        <f>ROUND(E140*J140,2)</f>
        <v>0</v>
      </c>
      <c r="L140" s="230">
        <v>21</v>
      </c>
      <c r="M140" s="230">
        <f>G140*(1+L140/100)</f>
        <v>0</v>
      </c>
      <c r="N140" s="229">
        <v>1.1000000000000001E-3</v>
      </c>
      <c r="O140" s="229">
        <f>ROUND(E140*N140,2)</f>
        <v>0</v>
      </c>
      <c r="P140" s="229">
        <v>0</v>
      </c>
      <c r="Q140" s="229">
        <f>ROUND(E140*P140,2)</f>
        <v>0</v>
      </c>
      <c r="R140" s="230"/>
      <c r="S140" s="230" t="s">
        <v>279</v>
      </c>
      <c r="T140" s="230" t="s">
        <v>280</v>
      </c>
      <c r="U140" s="230">
        <v>0</v>
      </c>
      <c r="V140" s="230">
        <f>ROUND(E140*U140,2)</f>
        <v>0</v>
      </c>
      <c r="W140" s="230"/>
      <c r="X140" s="230" t="s">
        <v>387</v>
      </c>
      <c r="Y140" s="210"/>
      <c r="Z140" s="210"/>
      <c r="AA140" s="210"/>
      <c r="AB140" s="210"/>
      <c r="AC140" s="210"/>
      <c r="AD140" s="210"/>
      <c r="AE140" s="210"/>
      <c r="AF140" s="210"/>
      <c r="AG140" s="210" t="s">
        <v>440</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47">
        <v>129</v>
      </c>
      <c r="B141" s="248" t="s">
        <v>2508</v>
      </c>
      <c r="C141" s="255" t="s">
        <v>2509</v>
      </c>
      <c r="D141" s="249" t="s">
        <v>364</v>
      </c>
      <c r="E141" s="250">
        <v>1</v>
      </c>
      <c r="F141" s="251"/>
      <c r="G141" s="252">
        <f>ROUND(E141*F141,2)</f>
        <v>0</v>
      </c>
      <c r="H141" s="231"/>
      <c r="I141" s="230">
        <f>ROUND(E141*H141,2)</f>
        <v>0</v>
      </c>
      <c r="J141" s="231"/>
      <c r="K141" s="230">
        <f>ROUND(E141*J141,2)</f>
        <v>0</v>
      </c>
      <c r="L141" s="230">
        <v>21</v>
      </c>
      <c r="M141" s="230">
        <f>G141*(1+L141/100)</f>
        <v>0</v>
      </c>
      <c r="N141" s="229">
        <v>1.4E-3</v>
      </c>
      <c r="O141" s="229">
        <f>ROUND(E141*N141,2)</f>
        <v>0</v>
      </c>
      <c r="P141" s="229">
        <v>0</v>
      </c>
      <c r="Q141" s="229">
        <f>ROUND(E141*P141,2)</f>
        <v>0</v>
      </c>
      <c r="R141" s="230"/>
      <c r="S141" s="230" t="s">
        <v>279</v>
      </c>
      <c r="T141" s="230" t="s">
        <v>280</v>
      </c>
      <c r="U141" s="230">
        <v>0</v>
      </c>
      <c r="V141" s="230">
        <f>ROUND(E141*U141,2)</f>
        <v>0</v>
      </c>
      <c r="W141" s="230"/>
      <c r="X141" s="230" t="s">
        <v>387</v>
      </c>
      <c r="Y141" s="210"/>
      <c r="Z141" s="210"/>
      <c r="AA141" s="210"/>
      <c r="AB141" s="210"/>
      <c r="AC141" s="210"/>
      <c r="AD141" s="210"/>
      <c r="AE141" s="210"/>
      <c r="AF141" s="210"/>
      <c r="AG141" s="210" t="s">
        <v>440</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47">
        <v>130</v>
      </c>
      <c r="B142" s="248" t="s">
        <v>2510</v>
      </c>
      <c r="C142" s="255" t="s">
        <v>2511</v>
      </c>
      <c r="D142" s="249" t="s">
        <v>364</v>
      </c>
      <c r="E142" s="250">
        <v>4</v>
      </c>
      <c r="F142" s="251"/>
      <c r="G142" s="252">
        <f>ROUND(E142*F142,2)</f>
        <v>0</v>
      </c>
      <c r="H142" s="231"/>
      <c r="I142" s="230">
        <f>ROUND(E142*H142,2)</f>
        <v>0</v>
      </c>
      <c r="J142" s="231"/>
      <c r="K142" s="230">
        <f>ROUND(E142*J142,2)</f>
        <v>0</v>
      </c>
      <c r="L142" s="230">
        <v>21</v>
      </c>
      <c r="M142" s="230">
        <f>G142*(1+L142/100)</f>
        <v>0</v>
      </c>
      <c r="N142" s="229">
        <v>4.4999999999999997E-3</v>
      </c>
      <c r="O142" s="229">
        <f>ROUND(E142*N142,2)</f>
        <v>0.02</v>
      </c>
      <c r="P142" s="229">
        <v>0</v>
      </c>
      <c r="Q142" s="229">
        <f>ROUND(E142*P142,2)</f>
        <v>0</v>
      </c>
      <c r="R142" s="230"/>
      <c r="S142" s="230" t="s">
        <v>279</v>
      </c>
      <c r="T142" s="230" t="s">
        <v>280</v>
      </c>
      <c r="U142" s="230">
        <v>0</v>
      </c>
      <c r="V142" s="230">
        <f>ROUND(E142*U142,2)</f>
        <v>0</v>
      </c>
      <c r="W142" s="230"/>
      <c r="X142" s="230" t="s">
        <v>387</v>
      </c>
      <c r="Y142" s="210"/>
      <c r="Z142" s="210"/>
      <c r="AA142" s="210"/>
      <c r="AB142" s="210"/>
      <c r="AC142" s="210"/>
      <c r="AD142" s="210"/>
      <c r="AE142" s="210"/>
      <c r="AF142" s="210"/>
      <c r="AG142" s="210" t="s">
        <v>440</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47">
        <v>131</v>
      </c>
      <c r="B143" s="248" t="s">
        <v>2512</v>
      </c>
      <c r="C143" s="255" t="s">
        <v>2513</v>
      </c>
      <c r="D143" s="249" t="s">
        <v>364</v>
      </c>
      <c r="E143" s="250">
        <v>2</v>
      </c>
      <c r="F143" s="251"/>
      <c r="G143" s="252">
        <f>ROUND(E143*F143,2)</f>
        <v>0</v>
      </c>
      <c r="H143" s="231"/>
      <c r="I143" s="230">
        <f>ROUND(E143*H143,2)</f>
        <v>0</v>
      </c>
      <c r="J143" s="231"/>
      <c r="K143" s="230">
        <f>ROUND(E143*J143,2)</f>
        <v>0</v>
      </c>
      <c r="L143" s="230">
        <v>21</v>
      </c>
      <c r="M143" s="230">
        <f>G143*(1+L143/100)</f>
        <v>0</v>
      </c>
      <c r="N143" s="229">
        <v>1.34E-2</v>
      </c>
      <c r="O143" s="229">
        <f>ROUND(E143*N143,2)</f>
        <v>0.03</v>
      </c>
      <c r="P143" s="229">
        <v>0</v>
      </c>
      <c r="Q143" s="229">
        <f>ROUND(E143*P143,2)</f>
        <v>0</v>
      </c>
      <c r="R143" s="230"/>
      <c r="S143" s="230" t="s">
        <v>279</v>
      </c>
      <c r="T143" s="230" t="s">
        <v>280</v>
      </c>
      <c r="U143" s="230">
        <v>0</v>
      </c>
      <c r="V143" s="230">
        <f>ROUND(E143*U143,2)</f>
        <v>0</v>
      </c>
      <c r="W143" s="230"/>
      <c r="X143" s="230" t="s">
        <v>387</v>
      </c>
      <c r="Y143" s="210"/>
      <c r="Z143" s="210"/>
      <c r="AA143" s="210"/>
      <c r="AB143" s="210"/>
      <c r="AC143" s="210"/>
      <c r="AD143" s="210"/>
      <c r="AE143" s="210"/>
      <c r="AF143" s="210"/>
      <c r="AG143" s="210" t="s">
        <v>440</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47">
        <v>132</v>
      </c>
      <c r="B144" s="248" t="s">
        <v>2514</v>
      </c>
      <c r="C144" s="255" t="s">
        <v>2515</v>
      </c>
      <c r="D144" s="249" t="s">
        <v>364</v>
      </c>
      <c r="E144" s="250">
        <v>12</v>
      </c>
      <c r="F144" s="251"/>
      <c r="G144" s="252">
        <f>ROUND(E144*F144,2)</f>
        <v>0</v>
      </c>
      <c r="H144" s="231"/>
      <c r="I144" s="230">
        <f>ROUND(E144*H144,2)</f>
        <v>0</v>
      </c>
      <c r="J144" s="231"/>
      <c r="K144" s="230">
        <f>ROUND(E144*J144,2)</f>
        <v>0</v>
      </c>
      <c r="L144" s="230">
        <v>21</v>
      </c>
      <c r="M144" s="230">
        <f>G144*(1+L144/100)</f>
        <v>0</v>
      </c>
      <c r="N144" s="229">
        <v>4.4999999999999999E-4</v>
      </c>
      <c r="O144" s="229">
        <f>ROUND(E144*N144,2)</f>
        <v>0.01</v>
      </c>
      <c r="P144" s="229">
        <v>0</v>
      </c>
      <c r="Q144" s="229">
        <f>ROUND(E144*P144,2)</f>
        <v>0</v>
      </c>
      <c r="R144" s="230"/>
      <c r="S144" s="230" t="s">
        <v>279</v>
      </c>
      <c r="T144" s="230" t="s">
        <v>280</v>
      </c>
      <c r="U144" s="230">
        <v>0</v>
      </c>
      <c r="V144" s="230">
        <f>ROUND(E144*U144,2)</f>
        <v>0</v>
      </c>
      <c r="W144" s="230"/>
      <c r="X144" s="230" t="s">
        <v>387</v>
      </c>
      <c r="Y144" s="210"/>
      <c r="Z144" s="210"/>
      <c r="AA144" s="210"/>
      <c r="AB144" s="210"/>
      <c r="AC144" s="210"/>
      <c r="AD144" s="210"/>
      <c r="AE144" s="210"/>
      <c r="AF144" s="210"/>
      <c r="AG144" s="210" t="s">
        <v>440</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47">
        <v>133</v>
      </c>
      <c r="B145" s="248" t="s">
        <v>2516</v>
      </c>
      <c r="C145" s="255" t="s">
        <v>2517</v>
      </c>
      <c r="D145" s="249" t="s">
        <v>2439</v>
      </c>
      <c r="E145" s="250">
        <v>6</v>
      </c>
      <c r="F145" s="251"/>
      <c r="G145" s="252">
        <f>ROUND(E145*F145,2)</f>
        <v>0</v>
      </c>
      <c r="H145" s="231"/>
      <c r="I145" s="230">
        <f>ROUND(E145*H145,2)</f>
        <v>0</v>
      </c>
      <c r="J145" s="231"/>
      <c r="K145" s="230">
        <f>ROUND(E145*J145,2)</f>
        <v>0</v>
      </c>
      <c r="L145" s="230">
        <v>21</v>
      </c>
      <c r="M145" s="230">
        <f>G145*(1+L145/100)</f>
        <v>0</v>
      </c>
      <c r="N145" s="229">
        <v>1.65E-3</v>
      </c>
      <c r="O145" s="229">
        <f>ROUND(E145*N145,2)</f>
        <v>0.01</v>
      </c>
      <c r="P145" s="229">
        <v>0</v>
      </c>
      <c r="Q145" s="229">
        <f>ROUND(E145*P145,2)</f>
        <v>0</v>
      </c>
      <c r="R145" s="230"/>
      <c r="S145" s="230" t="s">
        <v>279</v>
      </c>
      <c r="T145" s="230" t="s">
        <v>280</v>
      </c>
      <c r="U145" s="230">
        <v>0</v>
      </c>
      <c r="V145" s="230">
        <f>ROUND(E145*U145,2)</f>
        <v>0</v>
      </c>
      <c r="W145" s="230"/>
      <c r="X145" s="230" t="s">
        <v>387</v>
      </c>
      <c r="Y145" s="210"/>
      <c r="Z145" s="210"/>
      <c r="AA145" s="210"/>
      <c r="AB145" s="210"/>
      <c r="AC145" s="210"/>
      <c r="AD145" s="210"/>
      <c r="AE145" s="210"/>
      <c r="AF145" s="210"/>
      <c r="AG145" s="210" t="s">
        <v>440</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47">
        <v>134</v>
      </c>
      <c r="B146" s="248" t="s">
        <v>2518</v>
      </c>
      <c r="C146" s="255" t="s">
        <v>2519</v>
      </c>
      <c r="D146" s="249" t="s">
        <v>2439</v>
      </c>
      <c r="E146" s="250">
        <v>6</v>
      </c>
      <c r="F146" s="251"/>
      <c r="G146" s="252">
        <f>ROUND(E146*F146,2)</f>
        <v>0</v>
      </c>
      <c r="H146" s="231"/>
      <c r="I146" s="230">
        <f>ROUND(E146*H146,2)</f>
        <v>0</v>
      </c>
      <c r="J146" s="231"/>
      <c r="K146" s="230">
        <f>ROUND(E146*J146,2)</f>
        <v>0</v>
      </c>
      <c r="L146" s="230">
        <v>21</v>
      </c>
      <c r="M146" s="230">
        <f>G146*(1+L146/100)</f>
        <v>0</v>
      </c>
      <c r="N146" s="229">
        <v>2E-3</v>
      </c>
      <c r="O146" s="229">
        <f>ROUND(E146*N146,2)</f>
        <v>0.01</v>
      </c>
      <c r="P146" s="229">
        <v>0</v>
      </c>
      <c r="Q146" s="229">
        <f>ROUND(E146*P146,2)</f>
        <v>0</v>
      </c>
      <c r="R146" s="230"/>
      <c r="S146" s="230" t="s">
        <v>279</v>
      </c>
      <c r="T146" s="230" t="s">
        <v>280</v>
      </c>
      <c r="U146" s="230">
        <v>0</v>
      </c>
      <c r="V146" s="230">
        <f>ROUND(E146*U146,2)</f>
        <v>0</v>
      </c>
      <c r="W146" s="230"/>
      <c r="X146" s="230" t="s">
        <v>387</v>
      </c>
      <c r="Y146" s="210"/>
      <c r="Z146" s="210"/>
      <c r="AA146" s="210"/>
      <c r="AB146" s="210"/>
      <c r="AC146" s="210"/>
      <c r="AD146" s="210"/>
      <c r="AE146" s="210"/>
      <c r="AF146" s="210"/>
      <c r="AG146" s="210" t="s">
        <v>440</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47">
        <v>135</v>
      </c>
      <c r="B147" s="248" t="s">
        <v>2520</v>
      </c>
      <c r="C147" s="255" t="s">
        <v>2521</v>
      </c>
      <c r="D147" s="249" t="s">
        <v>2439</v>
      </c>
      <c r="E147" s="250">
        <v>51</v>
      </c>
      <c r="F147" s="251"/>
      <c r="G147" s="252">
        <f>ROUND(E147*F147,2)</f>
        <v>0</v>
      </c>
      <c r="H147" s="231"/>
      <c r="I147" s="230">
        <f>ROUND(E147*H147,2)</f>
        <v>0</v>
      </c>
      <c r="J147" s="231"/>
      <c r="K147" s="230">
        <f>ROUND(E147*J147,2)</f>
        <v>0</v>
      </c>
      <c r="L147" s="230">
        <v>21</v>
      </c>
      <c r="M147" s="230">
        <f>G147*(1+L147/100)</f>
        <v>0</v>
      </c>
      <c r="N147" s="229">
        <v>3.0999999999999999E-3</v>
      </c>
      <c r="O147" s="229">
        <f>ROUND(E147*N147,2)</f>
        <v>0.16</v>
      </c>
      <c r="P147" s="229">
        <v>0</v>
      </c>
      <c r="Q147" s="229">
        <f>ROUND(E147*P147,2)</f>
        <v>0</v>
      </c>
      <c r="R147" s="230"/>
      <c r="S147" s="230" t="s">
        <v>279</v>
      </c>
      <c r="T147" s="230" t="s">
        <v>280</v>
      </c>
      <c r="U147" s="230">
        <v>0</v>
      </c>
      <c r="V147" s="230">
        <f>ROUND(E147*U147,2)</f>
        <v>0</v>
      </c>
      <c r="W147" s="230"/>
      <c r="X147" s="230" t="s">
        <v>387</v>
      </c>
      <c r="Y147" s="210"/>
      <c r="Z147" s="210"/>
      <c r="AA147" s="210"/>
      <c r="AB147" s="210"/>
      <c r="AC147" s="210"/>
      <c r="AD147" s="210"/>
      <c r="AE147" s="210"/>
      <c r="AF147" s="210"/>
      <c r="AG147" s="210" t="s">
        <v>440</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47">
        <v>136</v>
      </c>
      <c r="B148" s="248" t="s">
        <v>2522</v>
      </c>
      <c r="C148" s="255" t="s">
        <v>2523</v>
      </c>
      <c r="D148" s="249" t="s">
        <v>2439</v>
      </c>
      <c r="E148" s="250">
        <v>17</v>
      </c>
      <c r="F148" s="251"/>
      <c r="G148" s="252">
        <f>ROUND(E148*F148,2)</f>
        <v>0</v>
      </c>
      <c r="H148" s="231"/>
      <c r="I148" s="230">
        <f>ROUND(E148*H148,2)</f>
        <v>0</v>
      </c>
      <c r="J148" s="231"/>
      <c r="K148" s="230">
        <f>ROUND(E148*J148,2)</f>
        <v>0</v>
      </c>
      <c r="L148" s="230">
        <v>21</v>
      </c>
      <c r="M148" s="230">
        <f>G148*(1+L148/100)</f>
        <v>0</v>
      </c>
      <c r="N148" s="229">
        <v>3.3999999999999998E-3</v>
      </c>
      <c r="O148" s="229">
        <f>ROUND(E148*N148,2)</f>
        <v>0.06</v>
      </c>
      <c r="P148" s="229">
        <v>0</v>
      </c>
      <c r="Q148" s="229">
        <f>ROUND(E148*P148,2)</f>
        <v>0</v>
      </c>
      <c r="R148" s="230"/>
      <c r="S148" s="230" t="s">
        <v>279</v>
      </c>
      <c r="T148" s="230" t="s">
        <v>280</v>
      </c>
      <c r="U148" s="230">
        <v>0</v>
      </c>
      <c r="V148" s="230">
        <f>ROUND(E148*U148,2)</f>
        <v>0</v>
      </c>
      <c r="W148" s="230"/>
      <c r="X148" s="230" t="s">
        <v>387</v>
      </c>
      <c r="Y148" s="210"/>
      <c r="Z148" s="210"/>
      <c r="AA148" s="210"/>
      <c r="AB148" s="210"/>
      <c r="AC148" s="210"/>
      <c r="AD148" s="210"/>
      <c r="AE148" s="210"/>
      <c r="AF148" s="210"/>
      <c r="AG148" s="210" t="s">
        <v>440</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47">
        <v>137</v>
      </c>
      <c r="B149" s="248" t="s">
        <v>2524</v>
      </c>
      <c r="C149" s="255" t="s">
        <v>2525</v>
      </c>
      <c r="D149" s="249" t="s">
        <v>364</v>
      </c>
      <c r="E149" s="250">
        <v>8</v>
      </c>
      <c r="F149" s="251"/>
      <c r="G149" s="252">
        <f>ROUND(E149*F149,2)</f>
        <v>0</v>
      </c>
      <c r="H149" s="231"/>
      <c r="I149" s="230">
        <f>ROUND(E149*H149,2)</f>
        <v>0</v>
      </c>
      <c r="J149" s="231"/>
      <c r="K149" s="230">
        <f>ROUND(E149*J149,2)</f>
        <v>0</v>
      </c>
      <c r="L149" s="230">
        <v>21</v>
      </c>
      <c r="M149" s="230">
        <f>G149*(1+L149/100)</f>
        <v>0</v>
      </c>
      <c r="N149" s="229">
        <v>1.7000000000000001E-4</v>
      </c>
      <c r="O149" s="229">
        <f>ROUND(E149*N149,2)</f>
        <v>0</v>
      </c>
      <c r="P149" s="229">
        <v>0</v>
      </c>
      <c r="Q149" s="229">
        <f>ROUND(E149*P149,2)</f>
        <v>0</v>
      </c>
      <c r="R149" s="230"/>
      <c r="S149" s="230" t="s">
        <v>279</v>
      </c>
      <c r="T149" s="230" t="s">
        <v>280</v>
      </c>
      <c r="U149" s="230">
        <v>0</v>
      </c>
      <c r="V149" s="230">
        <f>ROUND(E149*U149,2)</f>
        <v>0</v>
      </c>
      <c r="W149" s="230"/>
      <c r="X149" s="230" t="s">
        <v>387</v>
      </c>
      <c r="Y149" s="210"/>
      <c r="Z149" s="210"/>
      <c r="AA149" s="210"/>
      <c r="AB149" s="210"/>
      <c r="AC149" s="210"/>
      <c r="AD149" s="210"/>
      <c r="AE149" s="210"/>
      <c r="AF149" s="210"/>
      <c r="AG149" s="210" t="s">
        <v>440</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47">
        <v>138</v>
      </c>
      <c r="B150" s="248" t="s">
        <v>2526</v>
      </c>
      <c r="C150" s="255" t="s">
        <v>2527</v>
      </c>
      <c r="D150" s="249" t="s">
        <v>364</v>
      </c>
      <c r="E150" s="250">
        <v>28</v>
      </c>
      <c r="F150" s="251"/>
      <c r="G150" s="252">
        <f>ROUND(E150*F150,2)</f>
        <v>0</v>
      </c>
      <c r="H150" s="231"/>
      <c r="I150" s="230">
        <f>ROUND(E150*H150,2)</f>
        <v>0</v>
      </c>
      <c r="J150" s="231"/>
      <c r="K150" s="230">
        <f>ROUND(E150*J150,2)</f>
        <v>0</v>
      </c>
      <c r="L150" s="230">
        <v>21</v>
      </c>
      <c r="M150" s="230">
        <f>G150*(1+L150/100)</f>
        <v>0</v>
      </c>
      <c r="N150" s="229">
        <v>2.5000000000000001E-4</v>
      </c>
      <c r="O150" s="229">
        <f>ROUND(E150*N150,2)</f>
        <v>0.01</v>
      </c>
      <c r="P150" s="229">
        <v>0</v>
      </c>
      <c r="Q150" s="229">
        <f>ROUND(E150*P150,2)</f>
        <v>0</v>
      </c>
      <c r="R150" s="230"/>
      <c r="S150" s="230" t="s">
        <v>279</v>
      </c>
      <c r="T150" s="230" t="s">
        <v>280</v>
      </c>
      <c r="U150" s="230">
        <v>0</v>
      </c>
      <c r="V150" s="230">
        <f>ROUND(E150*U150,2)</f>
        <v>0</v>
      </c>
      <c r="W150" s="230"/>
      <c r="X150" s="230" t="s">
        <v>387</v>
      </c>
      <c r="Y150" s="210"/>
      <c r="Z150" s="210"/>
      <c r="AA150" s="210"/>
      <c r="AB150" s="210"/>
      <c r="AC150" s="210"/>
      <c r="AD150" s="210"/>
      <c r="AE150" s="210"/>
      <c r="AF150" s="210"/>
      <c r="AG150" s="210" t="s">
        <v>440</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47">
        <v>139</v>
      </c>
      <c r="B151" s="248" t="s">
        <v>2528</v>
      </c>
      <c r="C151" s="255" t="s">
        <v>2529</v>
      </c>
      <c r="D151" s="249" t="s">
        <v>364</v>
      </c>
      <c r="E151" s="250">
        <v>4</v>
      </c>
      <c r="F151" s="251"/>
      <c r="G151" s="252">
        <f>ROUND(E151*F151,2)</f>
        <v>0</v>
      </c>
      <c r="H151" s="231"/>
      <c r="I151" s="230">
        <f>ROUND(E151*H151,2)</f>
        <v>0</v>
      </c>
      <c r="J151" s="231"/>
      <c r="K151" s="230">
        <f>ROUND(E151*J151,2)</f>
        <v>0</v>
      </c>
      <c r="L151" s="230">
        <v>21</v>
      </c>
      <c r="M151" s="230">
        <f>G151*(1+L151/100)</f>
        <v>0</v>
      </c>
      <c r="N151" s="229">
        <v>5.2599999999999999E-3</v>
      </c>
      <c r="O151" s="229">
        <f>ROUND(E151*N151,2)</f>
        <v>0.02</v>
      </c>
      <c r="P151" s="229">
        <v>0</v>
      </c>
      <c r="Q151" s="229">
        <f>ROUND(E151*P151,2)</f>
        <v>0</v>
      </c>
      <c r="R151" s="230"/>
      <c r="S151" s="230" t="s">
        <v>279</v>
      </c>
      <c r="T151" s="230" t="s">
        <v>280</v>
      </c>
      <c r="U151" s="230">
        <v>0</v>
      </c>
      <c r="V151" s="230">
        <f>ROUND(E151*U151,2)</f>
        <v>0</v>
      </c>
      <c r="W151" s="230"/>
      <c r="X151" s="230" t="s">
        <v>387</v>
      </c>
      <c r="Y151" s="210"/>
      <c r="Z151" s="210"/>
      <c r="AA151" s="210"/>
      <c r="AB151" s="210"/>
      <c r="AC151" s="210"/>
      <c r="AD151" s="210"/>
      <c r="AE151" s="210"/>
      <c r="AF151" s="210"/>
      <c r="AG151" s="210" t="s">
        <v>440</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47">
        <v>140</v>
      </c>
      <c r="B152" s="248" t="s">
        <v>2530</v>
      </c>
      <c r="C152" s="255" t="s">
        <v>2531</v>
      </c>
      <c r="D152" s="249" t="s">
        <v>2439</v>
      </c>
      <c r="E152" s="250">
        <v>1</v>
      </c>
      <c r="F152" s="251"/>
      <c r="G152" s="252">
        <f>ROUND(E152*F152,2)</f>
        <v>0</v>
      </c>
      <c r="H152" s="231"/>
      <c r="I152" s="230">
        <f>ROUND(E152*H152,2)</f>
        <v>0</v>
      </c>
      <c r="J152" s="231"/>
      <c r="K152" s="230">
        <f>ROUND(E152*J152,2)</f>
        <v>0</v>
      </c>
      <c r="L152" s="230">
        <v>21</v>
      </c>
      <c r="M152" s="230">
        <f>G152*(1+L152/100)</f>
        <v>0</v>
      </c>
      <c r="N152" s="229">
        <v>0</v>
      </c>
      <c r="O152" s="229">
        <f>ROUND(E152*N152,2)</f>
        <v>0</v>
      </c>
      <c r="P152" s="229">
        <v>0</v>
      </c>
      <c r="Q152" s="229">
        <f>ROUND(E152*P152,2)</f>
        <v>0</v>
      </c>
      <c r="R152" s="230"/>
      <c r="S152" s="230" t="s">
        <v>279</v>
      </c>
      <c r="T152" s="230" t="s">
        <v>280</v>
      </c>
      <c r="U152" s="230">
        <v>0</v>
      </c>
      <c r="V152" s="230">
        <f>ROUND(E152*U152,2)</f>
        <v>0</v>
      </c>
      <c r="W152" s="230"/>
      <c r="X152" s="230" t="s">
        <v>387</v>
      </c>
      <c r="Y152" s="210"/>
      <c r="Z152" s="210"/>
      <c r="AA152" s="210"/>
      <c r="AB152" s="210"/>
      <c r="AC152" s="210"/>
      <c r="AD152" s="210"/>
      <c r="AE152" s="210"/>
      <c r="AF152" s="210"/>
      <c r="AG152" s="210" t="s">
        <v>440</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1" x14ac:dyDescent="0.2">
      <c r="A153" s="247">
        <v>141</v>
      </c>
      <c r="B153" s="248" t="s">
        <v>2532</v>
      </c>
      <c r="C153" s="255" t="s">
        <v>2533</v>
      </c>
      <c r="D153" s="249" t="s">
        <v>2439</v>
      </c>
      <c r="E153" s="250">
        <v>1</v>
      </c>
      <c r="F153" s="251"/>
      <c r="G153" s="252">
        <f>ROUND(E153*F153,2)</f>
        <v>0</v>
      </c>
      <c r="H153" s="231"/>
      <c r="I153" s="230">
        <f>ROUND(E153*H153,2)</f>
        <v>0</v>
      </c>
      <c r="J153" s="231"/>
      <c r="K153" s="230">
        <f>ROUND(E153*J153,2)</f>
        <v>0</v>
      </c>
      <c r="L153" s="230">
        <v>21</v>
      </c>
      <c r="M153" s="230">
        <f>G153*(1+L153/100)</f>
        <v>0</v>
      </c>
      <c r="N153" s="229">
        <v>0</v>
      </c>
      <c r="O153" s="229">
        <f>ROUND(E153*N153,2)</f>
        <v>0</v>
      </c>
      <c r="P153" s="229">
        <v>0</v>
      </c>
      <c r="Q153" s="229">
        <f>ROUND(E153*P153,2)</f>
        <v>0</v>
      </c>
      <c r="R153" s="230"/>
      <c r="S153" s="230" t="s">
        <v>279</v>
      </c>
      <c r="T153" s="230" t="s">
        <v>280</v>
      </c>
      <c r="U153" s="230">
        <v>0</v>
      </c>
      <c r="V153" s="230">
        <f>ROUND(E153*U153,2)</f>
        <v>0</v>
      </c>
      <c r="W153" s="230"/>
      <c r="X153" s="230" t="s">
        <v>387</v>
      </c>
      <c r="Y153" s="210"/>
      <c r="Z153" s="210"/>
      <c r="AA153" s="210"/>
      <c r="AB153" s="210"/>
      <c r="AC153" s="210"/>
      <c r="AD153" s="210"/>
      <c r="AE153" s="210"/>
      <c r="AF153" s="210"/>
      <c r="AG153" s="210" t="s">
        <v>440</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41">
        <v>142</v>
      </c>
      <c r="B154" s="242" t="s">
        <v>2534</v>
      </c>
      <c r="C154" s="256" t="s">
        <v>2535</v>
      </c>
      <c r="D154" s="243" t="s">
        <v>304</v>
      </c>
      <c r="E154" s="244">
        <v>13.12837</v>
      </c>
      <c r="F154" s="245"/>
      <c r="G154" s="246">
        <f>ROUND(E154*F154,2)</f>
        <v>0</v>
      </c>
      <c r="H154" s="231"/>
      <c r="I154" s="230">
        <f>ROUND(E154*H154,2)</f>
        <v>0</v>
      </c>
      <c r="J154" s="231"/>
      <c r="K154" s="230">
        <f>ROUND(E154*J154,2)</f>
        <v>0</v>
      </c>
      <c r="L154" s="230">
        <v>21</v>
      </c>
      <c r="M154" s="230">
        <f>G154*(1+L154/100)</f>
        <v>0</v>
      </c>
      <c r="N154" s="229">
        <v>0</v>
      </c>
      <c r="O154" s="229">
        <f>ROUND(E154*N154,2)</f>
        <v>0</v>
      </c>
      <c r="P154" s="229">
        <v>0</v>
      </c>
      <c r="Q154" s="229">
        <f>ROUND(E154*P154,2)</f>
        <v>0</v>
      </c>
      <c r="R154" s="230"/>
      <c r="S154" s="230" t="s">
        <v>279</v>
      </c>
      <c r="T154" s="230" t="s">
        <v>280</v>
      </c>
      <c r="U154" s="230">
        <v>2.1179999999999999</v>
      </c>
      <c r="V154" s="230">
        <f>ROUND(E154*U154,2)</f>
        <v>27.81</v>
      </c>
      <c r="W154" s="230"/>
      <c r="X154" s="230" t="s">
        <v>281</v>
      </c>
      <c r="Y154" s="210"/>
      <c r="Z154" s="210"/>
      <c r="AA154" s="210"/>
      <c r="AB154" s="210"/>
      <c r="AC154" s="210"/>
      <c r="AD154" s="210"/>
      <c r="AE154" s="210"/>
      <c r="AF154" s="210"/>
      <c r="AG154" s="210" t="s">
        <v>894</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27"/>
      <c r="B155" s="228"/>
      <c r="C155" s="257" t="s">
        <v>2536</v>
      </c>
      <c r="D155" s="253"/>
      <c r="E155" s="253"/>
      <c r="F155" s="253"/>
      <c r="G155" s="253"/>
      <c r="H155" s="230"/>
      <c r="I155" s="230"/>
      <c r="J155" s="230"/>
      <c r="K155" s="230"/>
      <c r="L155" s="230"/>
      <c r="M155" s="230"/>
      <c r="N155" s="229"/>
      <c r="O155" s="229"/>
      <c r="P155" s="229"/>
      <c r="Q155" s="229"/>
      <c r="R155" s="230"/>
      <c r="S155" s="230"/>
      <c r="T155" s="230"/>
      <c r="U155" s="230"/>
      <c r="V155" s="230"/>
      <c r="W155" s="230"/>
      <c r="X155" s="230"/>
      <c r="Y155" s="210"/>
      <c r="Z155" s="210"/>
      <c r="AA155" s="210"/>
      <c r="AB155" s="210"/>
      <c r="AC155" s="210"/>
      <c r="AD155" s="210"/>
      <c r="AE155" s="210"/>
      <c r="AF155" s="210"/>
      <c r="AG155" s="210" t="s">
        <v>294</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47">
        <v>143</v>
      </c>
      <c r="B156" s="248" t="s">
        <v>627</v>
      </c>
      <c r="C156" s="255" t="s">
        <v>628</v>
      </c>
      <c r="D156" s="249" t="s">
        <v>304</v>
      </c>
      <c r="E156" s="250">
        <v>13.12837</v>
      </c>
      <c r="F156" s="251"/>
      <c r="G156" s="252">
        <f>ROUND(E156*F156,2)</f>
        <v>0</v>
      </c>
      <c r="H156" s="231"/>
      <c r="I156" s="230">
        <f>ROUND(E156*H156,2)</f>
        <v>0</v>
      </c>
      <c r="J156" s="231"/>
      <c r="K156" s="230">
        <f>ROUND(E156*J156,2)</f>
        <v>0</v>
      </c>
      <c r="L156" s="230">
        <v>21</v>
      </c>
      <c r="M156" s="230">
        <f>G156*(1+L156/100)</f>
        <v>0</v>
      </c>
      <c r="N156" s="229">
        <v>0</v>
      </c>
      <c r="O156" s="229">
        <f>ROUND(E156*N156,2)</f>
        <v>0</v>
      </c>
      <c r="P156" s="229">
        <v>0</v>
      </c>
      <c r="Q156" s="229">
        <f>ROUND(E156*P156,2)</f>
        <v>0</v>
      </c>
      <c r="R156" s="230"/>
      <c r="S156" s="230" t="s">
        <v>279</v>
      </c>
      <c r="T156" s="230" t="s">
        <v>280</v>
      </c>
      <c r="U156" s="230">
        <v>3.5630000000000002</v>
      </c>
      <c r="V156" s="230">
        <f>ROUND(E156*U156,2)</f>
        <v>46.78</v>
      </c>
      <c r="W156" s="230"/>
      <c r="X156" s="230" t="s">
        <v>281</v>
      </c>
      <c r="Y156" s="210"/>
      <c r="Z156" s="210"/>
      <c r="AA156" s="210"/>
      <c r="AB156" s="210"/>
      <c r="AC156" s="210"/>
      <c r="AD156" s="210"/>
      <c r="AE156" s="210"/>
      <c r="AF156" s="210"/>
      <c r="AG156" s="210" t="s">
        <v>894</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47">
        <v>144</v>
      </c>
      <c r="B157" s="248" t="s">
        <v>2537</v>
      </c>
      <c r="C157" s="255" t="s">
        <v>2538</v>
      </c>
      <c r="D157" s="249" t="s">
        <v>304</v>
      </c>
      <c r="E157" s="250">
        <v>13.12837</v>
      </c>
      <c r="F157" s="251"/>
      <c r="G157" s="252">
        <f>ROUND(E157*F157,2)</f>
        <v>0</v>
      </c>
      <c r="H157" s="231"/>
      <c r="I157" s="230">
        <f>ROUND(E157*H157,2)</f>
        <v>0</v>
      </c>
      <c r="J157" s="231"/>
      <c r="K157" s="230">
        <f>ROUND(E157*J157,2)</f>
        <v>0</v>
      </c>
      <c r="L157" s="230">
        <v>21</v>
      </c>
      <c r="M157" s="230">
        <f>G157*(1+L157/100)</f>
        <v>0</v>
      </c>
      <c r="N157" s="229">
        <v>0</v>
      </c>
      <c r="O157" s="229">
        <f>ROUND(E157*N157,2)</f>
        <v>0</v>
      </c>
      <c r="P157" s="229">
        <v>0</v>
      </c>
      <c r="Q157" s="229">
        <f>ROUND(E157*P157,2)</f>
        <v>0</v>
      </c>
      <c r="R157" s="230"/>
      <c r="S157" s="230" t="s">
        <v>279</v>
      </c>
      <c r="T157" s="230" t="s">
        <v>280</v>
      </c>
      <c r="U157" s="230">
        <v>0.82</v>
      </c>
      <c r="V157" s="230">
        <f>ROUND(E157*U157,2)</f>
        <v>10.77</v>
      </c>
      <c r="W157" s="230"/>
      <c r="X157" s="230" t="s">
        <v>281</v>
      </c>
      <c r="Y157" s="210"/>
      <c r="Z157" s="210"/>
      <c r="AA157" s="210"/>
      <c r="AB157" s="210"/>
      <c r="AC157" s="210"/>
      <c r="AD157" s="210"/>
      <c r="AE157" s="210"/>
      <c r="AF157" s="210"/>
      <c r="AG157" s="210" t="s">
        <v>894</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47">
        <v>145</v>
      </c>
      <c r="B158" s="248" t="s">
        <v>2539</v>
      </c>
      <c r="C158" s="255" t="s">
        <v>2540</v>
      </c>
      <c r="D158" s="249" t="s">
        <v>2541</v>
      </c>
      <c r="E158" s="250">
        <v>169</v>
      </c>
      <c r="F158" s="251"/>
      <c r="G158" s="252">
        <f>ROUND(E158*F158,2)</f>
        <v>0</v>
      </c>
      <c r="H158" s="231"/>
      <c r="I158" s="230">
        <f>ROUND(E158*H158,2)</f>
        <v>0</v>
      </c>
      <c r="J158" s="231"/>
      <c r="K158" s="230">
        <f>ROUND(E158*J158,2)</f>
        <v>0</v>
      </c>
      <c r="L158" s="230">
        <v>21</v>
      </c>
      <c r="M158" s="230">
        <f>G158*(1+L158/100)</f>
        <v>0</v>
      </c>
      <c r="N158" s="229">
        <v>0</v>
      </c>
      <c r="O158" s="229">
        <f>ROUND(E158*N158,2)</f>
        <v>0</v>
      </c>
      <c r="P158" s="229">
        <v>0</v>
      </c>
      <c r="Q158" s="229">
        <f>ROUND(E158*P158,2)</f>
        <v>0</v>
      </c>
      <c r="R158" s="230"/>
      <c r="S158" s="230" t="s">
        <v>279</v>
      </c>
      <c r="T158" s="230" t="s">
        <v>280</v>
      </c>
      <c r="U158" s="230">
        <v>0</v>
      </c>
      <c r="V158" s="230">
        <f>ROUND(E158*U158,2)</f>
        <v>0</v>
      </c>
      <c r="W158" s="230"/>
      <c r="X158" s="230" t="s">
        <v>2542</v>
      </c>
      <c r="Y158" s="210"/>
      <c r="Z158" s="210"/>
      <c r="AA158" s="210"/>
      <c r="AB158" s="210"/>
      <c r="AC158" s="210"/>
      <c r="AD158" s="210"/>
      <c r="AE158" s="210"/>
      <c r="AF158" s="210"/>
      <c r="AG158" s="210" t="s">
        <v>2543</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x14ac:dyDescent="0.2">
      <c r="A159" s="234" t="s">
        <v>274</v>
      </c>
      <c r="B159" s="235" t="s">
        <v>247</v>
      </c>
      <c r="C159" s="254" t="s">
        <v>29</v>
      </c>
      <c r="D159" s="236"/>
      <c r="E159" s="237"/>
      <c r="F159" s="238"/>
      <c r="G159" s="239">
        <f>SUMIF(AG160:AG164,"&lt;&gt;NOR",G160:G164)</f>
        <v>0</v>
      </c>
      <c r="H159" s="233"/>
      <c r="I159" s="233">
        <f>SUM(I160:I164)</f>
        <v>0</v>
      </c>
      <c r="J159" s="233"/>
      <c r="K159" s="233">
        <f>SUM(K160:K164)</f>
        <v>0</v>
      </c>
      <c r="L159" s="233"/>
      <c r="M159" s="233">
        <f>SUM(M160:M164)</f>
        <v>0</v>
      </c>
      <c r="N159" s="232"/>
      <c r="O159" s="232">
        <f>SUM(O160:O164)</f>
        <v>0</v>
      </c>
      <c r="P159" s="232"/>
      <c r="Q159" s="232">
        <f>SUM(Q160:Q164)</f>
        <v>0</v>
      </c>
      <c r="R159" s="233"/>
      <c r="S159" s="233"/>
      <c r="T159" s="233"/>
      <c r="U159" s="233"/>
      <c r="V159" s="233">
        <f>SUM(V160:V164)</f>
        <v>0</v>
      </c>
      <c r="W159" s="233"/>
      <c r="X159" s="233"/>
      <c r="AG159" t="s">
        <v>275</v>
      </c>
    </row>
    <row r="160" spans="1:60" outlineLevel="1" x14ac:dyDescent="0.2">
      <c r="A160" s="241">
        <v>146</v>
      </c>
      <c r="B160" s="242" t="s">
        <v>2256</v>
      </c>
      <c r="C160" s="256" t="s">
        <v>2257</v>
      </c>
      <c r="D160" s="243" t="s">
        <v>2258</v>
      </c>
      <c r="E160" s="244">
        <v>1</v>
      </c>
      <c r="F160" s="245"/>
      <c r="G160" s="246">
        <f>ROUND(E160*F160,2)</f>
        <v>0</v>
      </c>
      <c r="H160" s="231"/>
      <c r="I160" s="230">
        <f>ROUND(E160*H160,2)</f>
        <v>0</v>
      </c>
      <c r="J160" s="231"/>
      <c r="K160" s="230">
        <f>ROUND(E160*J160,2)</f>
        <v>0</v>
      </c>
      <c r="L160" s="230">
        <v>21</v>
      </c>
      <c r="M160" s="230">
        <f>G160*(1+L160/100)</f>
        <v>0</v>
      </c>
      <c r="N160" s="229">
        <v>0</v>
      </c>
      <c r="O160" s="229">
        <f>ROUND(E160*N160,2)</f>
        <v>0</v>
      </c>
      <c r="P160" s="229">
        <v>0</v>
      </c>
      <c r="Q160" s="229">
        <f>ROUND(E160*P160,2)</f>
        <v>0</v>
      </c>
      <c r="R160" s="230"/>
      <c r="S160" s="230" t="s">
        <v>279</v>
      </c>
      <c r="T160" s="230" t="s">
        <v>280</v>
      </c>
      <c r="U160" s="230">
        <v>0</v>
      </c>
      <c r="V160" s="230">
        <f>ROUND(E160*U160,2)</f>
        <v>0</v>
      </c>
      <c r="W160" s="230"/>
      <c r="X160" s="230" t="s">
        <v>91</v>
      </c>
      <c r="Y160" s="210"/>
      <c r="Z160" s="210"/>
      <c r="AA160" s="210"/>
      <c r="AB160" s="210"/>
      <c r="AC160" s="210"/>
      <c r="AD160" s="210"/>
      <c r="AE160" s="210"/>
      <c r="AF160" s="210"/>
      <c r="AG160" s="210" t="s">
        <v>994</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45" outlineLevel="1" x14ac:dyDescent="0.2">
      <c r="A161" s="227"/>
      <c r="B161" s="228"/>
      <c r="C161" s="257" t="s">
        <v>2259</v>
      </c>
      <c r="D161" s="253"/>
      <c r="E161" s="253"/>
      <c r="F161" s="253"/>
      <c r="G161" s="253"/>
      <c r="H161" s="230"/>
      <c r="I161" s="230"/>
      <c r="J161" s="230"/>
      <c r="K161" s="230"/>
      <c r="L161" s="230"/>
      <c r="M161" s="230"/>
      <c r="N161" s="229"/>
      <c r="O161" s="229"/>
      <c r="P161" s="229"/>
      <c r="Q161" s="229"/>
      <c r="R161" s="230"/>
      <c r="S161" s="230"/>
      <c r="T161" s="230"/>
      <c r="U161" s="230"/>
      <c r="V161" s="230"/>
      <c r="W161" s="230"/>
      <c r="X161" s="230"/>
      <c r="Y161" s="210"/>
      <c r="Z161" s="210"/>
      <c r="AA161" s="210"/>
      <c r="AB161" s="210"/>
      <c r="AC161" s="210"/>
      <c r="AD161" s="210"/>
      <c r="AE161" s="210"/>
      <c r="AF161" s="210"/>
      <c r="AG161" s="210" t="s">
        <v>294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67" t="str">
        <f>C161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61" s="210"/>
      <c r="BC161" s="210"/>
      <c r="BD161" s="210"/>
      <c r="BE161" s="210"/>
      <c r="BF161" s="210"/>
      <c r="BG161" s="210"/>
      <c r="BH161" s="210"/>
    </row>
    <row r="162" spans="1:60" outlineLevel="1" x14ac:dyDescent="0.2">
      <c r="A162" s="241">
        <v>147</v>
      </c>
      <c r="B162" s="242" t="s">
        <v>2260</v>
      </c>
      <c r="C162" s="256" t="s">
        <v>2261</v>
      </c>
      <c r="D162" s="243" t="s">
        <v>2258</v>
      </c>
      <c r="E162" s="244">
        <v>1</v>
      </c>
      <c r="F162" s="245"/>
      <c r="G162" s="246">
        <f>ROUND(E162*F162,2)</f>
        <v>0</v>
      </c>
      <c r="H162" s="231"/>
      <c r="I162" s="230">
        <f>ROUND(E162*H162,2)</f>
        <v>0</v>
      </c>
      <c r="J162" s="231"/>
      <c r="K162" s="230">
        <f>ROUND(E162*J162,2)</f>
        <v>0</v>
      </c>
      <c r="L162" s="230">
        <v>21</v>
      </c>
      <c r="M162" s="230">
        <f>G162*(1+L162/100)</f>
        <v>0</v>
      </c>
      <c r="N162" s="229">
        <v>0</v>
      </c>
      <c r="O162" s="229">
        <f>ROUND(E162*N162,2)</f>
        <v>0</v>
      </c>
      <c r="P162" s="229">
        <v>0</v>
      </c>
      <c r="Q162" s="229">
        <f>ROUND(E162*P162,2)</f>
        <v>0</v>
      </c>
      <c r="R162" s="230"/>
      <c r="S162" s="230" t="s">
        <v>279</v>
      </c>
      <c r="T162" s="230" t="s">
        <v>280</v>
      </c>
      <c r="U162" s="230">
        <v>0</v>
      </c>
      <c r="V162" s="230">
        <f>ROUND(E162*U162,2)</f>
        <v>0</v>
      </c>
      <c r="W162" s="230"/>
      <c r="X162" s="230" t="s">
        <v>91</v>
      </c>
      <c r="Y162" s="210"/>
      <c r="Z162" s="210"/>
      <c r="AA162" s="210"/>
      <c r="AB162" s="210"/>
      <c r="AC162" s="210"/>
      <c r="AD162" s="210"/>
      <c r="AE162" s="210"/>
      <c r="AF162" s="210"/>
      <c r="AG162" s="210" t="s">
        <v>994</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33.75" outlineLevel="1" x14ac:dyDescent="0.2">
      <c r="A163" s="227"/>
      <c r="B163" s="228"/>
      <c r="C163" s="257" t="s">
        <v>2262</v>
      </c>
      <c r="D163" s="253"/>
      <c r="E163" s="253"/>
      <c r="F163" s="253"/>
      <c r="G163" s="253"/>
      <c r="H163" s="230"/>
      <c r="I163" s="230"/>
      <c r="J163" s="230"/>
      <c r="K163" s="230"/>
      <c r="L163" s="230"/>
      <c r="M163" s="230"/>
      <c r="N163" s="229"/>
      <c r="O163" s="229"/>
      <c r="P163" s="229"/>
      <c r="Q163" s="229"/>
      <c r="R163" s="230"/>
      <c r="S163" s="230"/>
      <c r="T163" s="230"/>
      <c r="U163" s="230"/>
      <c r="V163" s="230"/>
      <c r="W163" s="230"/>
      <c r="X163" s="230"/>
      <c r="Y163" s="210"/>
      <c r="Z163" s="210"/>
      <c r="AA163" s="210"/>
      <c r="AB163" s="210"/>
      <c r="AC163" s="210"/>
      <c r="AD163" s="210"/>
      <c r="AE163" s="210"/>
      <c r="AF163" s="210"/>
      <c r="AG163" s="210" t="s">
        <v>294</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67" t="str">
        <f>C163</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63" s="210"/>
      <c r="BC163" s="210"/>
      <c r="BD163" s="210"/>
      <c r="BE163" s="210"/>
      <c r="BF163" s="210"/>
      <c r="BG163" s="210"/>
      <c r="BH163" s="210"/>
    </row>
    <row r="164" spans="1:60" ht="33.75" outlineLevel="1" x14ac:dyDescent="0.2">
      <c r="A164" s="227"/>
      <c r="B164" s="228"/>
      <c r="C164" s="266" t="s">
        <v>2263</v>
      </c>
      <c r="D164" s="265"/>
      <c r="E164" s="265"/>
      <c r="F164" s="265"/>
      <c r="G164" s="265"/>
      <c r="H164" s="230"/>
      <c r="I164" s="230"/>
      <c r="J164" s="230"/>
      <c r="K164" s="230"/>
      <c r="L164" s="230"/>
      <c r="M164" s="230"/>
      <c r="N164" s="229"/>
      <c r="O164" s="229"/>
      <c r="P164" s="229"/>
      <c r="Q164" s="229"/>
      <c r="R164" s="230"/>
      <c r="S164" s="230"/>
      <c r="T164" s="230"/>
      <c r="U164" s="230"/>
      <c r="V164" s="230"/>
      <c r="W164" s="230"/>
      <c r="X164" s="230"/>
      <c r="Y164" s="210"/>
      <c r="Z164" s="210"/>
      <c r="AA164" s="210"/>
      <c r="AB164" s="210"/>
      <c r="AC164" s="210"/>
      <c r="AD164" s="210"/>
      <c r="AE164" s="210"/>
      <c r="AF164" s="210"/>
      <c r="AG164" s="210" t="s">
        <v>294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67" t="str">
        <f>C164</f>
        <v>Ztížené montážní podmínky (velikost kolektroů, stávající neměněné rozvody v kolektorech, limitace max. délek potrubí, omezená možnost přístupu do kolektoru s materiálem, omezená možnost větrání prostoru), Seznámení s místem realizace před samotnou realizací.</v>
      </c>
      <c r="BB164" s="210"/>
      <c r="BC164" s="210"/>
      <c r="BD164" s="210"/>
      <c r="BE164" s="210"/>
      <c r="BF164" s="210"/>
      <c r="BG164" s="210"/>
      <c r="BH164" s="210"/>
    </row>
    <row r="165" spans="1:60" x14ac:dyDescent="0.2">
      <c r="A165" s="3"/>
      <c r="B165" s="4"/>
      <c r="C165" s="258"/>
      <c r="D165" s="6"/>
      <c r="E165" s="3"/>
      <c r="F165" s="3"/>
      <c r="G165" s="3"/>
      <c r="H165" s="3"/>
      <c r="I165" s="3"/>
      <c r="J165" s="3"/>
      <c r="K165" s="3"/>
      <c r="L165" s="3"/>
      <c r="M165" s="3"/>
      <c r="N165" s="3"/>
      <c r="O165" s="3"/>
      <c r="P165" s="3"/>
      <c r="Q165" s="3"/>
      <c r="R165" s="3"/>
      <c r="S165" s="3"/>
      <c r="T165" s="3"/>
      <c r="U165" s="3"/>
      <c r="V165" s="3"/>
      <c r="W165" s="3"/>
      <c r="X165" s="3"/>
      <c r="AE165">
        <v>15</v>
      </c>
      <c r="AF165">
        <v>21</v>
      </c>
      <c r="AG165" t="s">
        <v>261</v>
      </c>
    </row>
    <row r="166" spans="1:60" x14ac:dyDescent="0.2">
      <c r="A166" s="213"/>
      <c r="B166" s="214" t="s">
        <v>31</v>
      </c>
      <c r="C166" s="259"/>
      <c r="D166" s="215"/>
      <c r="E166" s="216"/>
      <c r="F166" s="216"/>
      <c r="G166" s="240">
        <f>G8+G32+G40+G159</f>
        <v>0</v>
      </c>
      <c r="H166" s="3"/>
      <c r="I166" s="3"/>
      <c r="J166" s="3"/>
      <c r="K166" s="3"/>
      <c r="L166" s="3"/>
      <c r="M166" s="3"/>
      <c r="N166" s="3"/>
      <c r="O166" s="3"/>
      <c r="P166" s="3"/>
      <c r="Q166" s="3"/>
      <c r="R166" s="3"/>
      <c r="S166" s="3"/>
      <c r="T166" s="3"/>
      <c r="U166" s="3"/>
      <c r="V166" s="3"/>
      <c r="W166" s="3"/>
      <c r="X166" s="3"/>
      <c r="AE166">
        <f>SUMIF(L7:L164,AE165,G7:G164)</f>
        <v>0</v>
      </c>
      <c r="AF166">
        <f>SUMIF(L7:L164,AF165,G7:G164)</f>
        <v>0</v>
      </c>
      <c r="AG166" t="s">
        <v>380</v>
      </c>
    </row>
    <row r="167" spans="1:60" x14ac:dyDescent="0.2">
      <c r="A167" s="3"/>
      <c r="B167" s="4"/>
      <c r="C167" s="258"/>
      <c r="D167" s="6"/>
      <c r="E167" s="3"/>
      <c r="F167" s="3"/>
      <c r="G167" s="3"/>
      <c r="H167" s="3"/>
      <c r="I167" s="3"/>
      <c r="J167" s="3"/>
      <c r="K167" s="3"/>
      <c r="L167" s="3"/>
      <c r="M167" s="3"/>
      <c r="N167" s="3"/>
      <c r="O167" s="3"/>
      <c r="P167" s="3"/>
      <c r="Q167" s="3"/>
      <c r="R167" s="3"/>
      <c r="S167" s="3"/>
      <c r="T167" s="3"/>
      <c r="U167" s="3"/>
      <c r="V167" s="3"/>
      <c r="W167" s="3"/>
      <c r="X167" s="3"/>
    </row>
    <row r="168" spans="1:60" x14ac:dyDescent="0.2">
      <c r="A168" s="3"/>
      <c r="B168" s="4"/>
      <c r="C168" s="258"/>
      <c r="D168" s="6"/>
      <c r="E168" s="3"/>
      <c r="F168" s="3"/>
      <c r="G168" s="3"/>
      <c r="H168" s="3"/>
      <c r="I168" s="3"/>
      <c r="J168" s="3"/>
      <c r="K168" s="3"/>
      <c r="L168" s="3"/>
      <c r="M168" s="3"/>
      <c r="N168" s="3"/>
      <c r="O168" s="3"/>
      <c r="P168" s="3"/>
      <c r="Q168" s="3"/>
      <c r="R168" s="3"/>
      <c r="S168" s="3"/>
      <c r="T168" s="3"/>
      <c r="U168" s="3"/>
      <c r="V168" s="3"/>
      <c r="W168" s="3"/>
      <c r="X168" s="3"/>
    </row>
    <row r="169" spans="1:60" x14ac:dyDescent="0.2">
      <c r="A169" s="217" t="s">
        <v>381</v>
      </c>
      <c r="B169" s="217"/>
      <c r="C169" s="260"/>
      <c r="D169" s="6"/>
      <c r="E169" s="3"/>
      <c r="F169" s="3"/>
      <c r="G169" s="3"/>
      <c r="H169" s="3"/>
      <c r="I169" s="3"/>
      <c r="J169" s="3"/>
      <c r="K169" s="3"/>
      <c r="L169" s="3"/>
      <c r="M169" s="3"/>
      <c r="N169" s="3"/>
      <c r="O169" s="3"/>
      <c r="P169" s="3"/>
      <c r="Q169" s="3"/>
      <c r="R169" s="3"/>
      <c r="S169" s="3"/>
      <c r="T169" s="3"/>
      <c r="U169" s="3"/>
      <c r="V169" s="3"/>
      <c r="W169" s="3"/>
      <c r="X169" s="3"/>
    </row>
    <row r="170" spans="1:60" x14ac:dyDescent="0.2">
      <c r="A170" s="218"/>
      <c r="B170" s="219"/>
      <c r="C170" s="261"/>
      <c r="D170" s="219"/>
      <c r="E170" s="219"/>
      <c r="F170" s="219"/>
      <c r="G170" s="220"/>
      <c r="H170" s="3"/>
      <c r="I170" s="3"/>
      <c r="J170" s="3"/>
      <c r="K170" s="3"/>
      <c r="L170" s="3"/>
      <c r="M170" s="3"/>
      <c r="N170" s="3"/>
      <c r="O170" s="3"/>
      <c r="P170" s="3"/>
      <c r="Q170" s="3"/>
      <c r="R170" s="3"/>
      <c r="S170" s="3"/>
      <c r="T170" s="3"/>
      <c r="U170" s="3"/>
      <c r="V170" s="3"/>
      <c r="W170" s="3"/>
      <c r="X170" s="3"/>
      <c r="AG170" t="s">
        <v>382</v>
      </c>
    </row>
    <row r="171" spans="1:60" x14ac:dyDescent="0.2">
      <c r="A171" s="221"/>
      <c r="B171" s="222"/>
      <c r="C171" s="262"/>
      <c r="D171" s="222"/>
      <c r="E171" s="222"/>
      <c r="F171" s="222"/>
      <c r="G171" s="223"/>
      <c r="H171" s="3"/>
      <c r="I171" s="3"/>
      <c r="J171" s="3"/>
      <c r="K171" s="3"/>
      <c r="L171" s="3"/>
      <c r="M171" s="3"/>
      <c r="N171" s="3"/>
      <c r="O171" s="3"/>
      <c r="P171" s="3"/>
      <c r="Q171" s="3"/>
      <c r="R171" s="3"/>
      <c r="S171" s="3"/>
      <c r="T171" s="3"/>
      <c r="U171" s="3"/>
      <c r="V171" s="3"/>
      <c r="W171" s="3"/>
      <c r="X171" s="3"/>
    </row>
    <row r="172" spans="1:60" x14ac:dyDescent="0.2">
      <c r="A172" s="221"/>
      <c r="B172" s="222"/>
      <c r="C172" s="262"/>
      <c r="D172" s="222"/>
      <c r="E172" s="222"/>
      <c r="F172" s="222"/>
      <c r="G172" s="223"/>
      <c r="H172" s="3"/>
      <c r="I172" s="3"/>
      <c r="J172" s="3"/>
      <c r="K172" s="3"/>
      <c r="L172" s="3"/>
      <c r="M172" s="3"/>
      <c r="N172" s="3"/>
      <c r="O172" s="3"/>
      <c r="P172" s="3"/>
      <c r="Q172" s="3"/>
      <c r="R172" s="3"/>
      <c r="S172" s="3"/>
      <c r="T172" s="3"/>
      <c r="U172" s="3"/>
      <c r="V172" s="3"/>
      <c r="W172" s="3"/>
      <c r="X172" s="3"/>
    </row>
    <row r="173" spans="1:60" x14ac:dyDescent="0.2">
      <c r="A173" s="221"/>
      <c r="B173" s="222"/>
      <c r="C173" s="262"/>
      <c r="D173" s="222"/>
      <c r="E173" s="222"/>
      <c r="F173" s="222"/>
      <c r="G173" s="223"/>
      <c r="H173" s="3"/>
      <c r="I173" s="3"/>
      <c r="J173" s="3"/>
      <c r="K173" s="3"/>
      <c r="L173" s="3"/>
      <c r="M173" s="3"/>
      <c r="N173" s="3"/>
      <c r="O173" s="3"/>
      <c r="P173" s="3"/>
      <c r="Q173" s="3"/>
      <c r="R173" s="3"/>
      <c r="S173" s="3"/>
      <c r="T173" s="3"/>
      <c r="U173" s="3"/>
      <c r="V173" s="3"/>
      <c r="W173" s="3"/>
      <c r="X173" s="3"/>
    </row>
    <row r="174" spans="1:60" x14ac:dyDescent="0.2">
      <c r="A174" s="224"/>
      <c r="B174" s="225"/>
      <c r="C174" s="263"/>
      <c r="D174" s="225"/>
      <c r="E174" s="225"/>
      <c r="F174" s="225"/>
      <c r="G174" s="226"/>
      <c r="H174" s="3"/>
      <c r="I174" s="3"/>
      <c r="J174" s="3"/>
      <c r="K174" s="3"/>
      <c r="L174" s="3"/>
      <c r="M174" s="3"/>
      <c r="N174" s="3"/>
      <c r="O174" s="3"/>
      <c r="P174" s="3"/>
      <c r="Q174" s="3"/>
      <c r="R174" s="3"/>
      <c r="S174" s="3"/>
      <c r="T174" s="3"/>
      <c r="U174" s="3"/>
      <c r="V174" s="3"/>
      <c r="W174" s="3"/>
      <c r="X174" s="3"/>
    </row>
    <row r="175" spans="1:60" x14ac:dyDescent="0.2">
      <c r="A175" s="3"/>
      <c r="B175" s="4"/>
      <c r="C175" s="258"/>
      <c r="D175" s="6"/>
      <c r="E175" s="3"/>
      <c r="F175" s="3"/>
      <c r="G175" s="3"/>
      <c r="H175" s="3"/>
      <c r="I175" s="3"/>
      <c r="J175" s="3"/>
      <c r="K175" s="3"/>
      <c r="L175" s="3"/>
      <c r="M175" s="3"/>
      <c r="N175" s="3"/>
      <c r="O175" s="3"/>
      <c r="P175" s="3"/>
      <c r="Q175" s="3"/>
      <c r="R175" s="3"/>
      <c r="S175" s="3"/>
      <c r="T175" s="3"/>
      <c r="U175" s="3"/>
      <c r="V175" s="3"/>
      <c r="W175" s="3"/>
      <c r="X175" s="3"/>
    </row>
    <row r="176" spans="1:60" x14ac:dyDescent="0.2">
      <c r="C176" s="264"/>
      <c r="D176" s="10"/>
      <c r="AG176" t="s">
        <v>383</v>
      </c>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2">
    <mergeCell ref="C163:G163"/>
    <mergeCell ref="C164:G164"/>
    <mergeCell ref="A1:G1"/>
    <mergeCell ref="C2:G2"/>
    <mergeCell ref="C3:G3"/>
    <mergeCell ref="C4:G4"/>
    <mergeCell ref="A169:C169"/>
    <mergeCell ref="A170:G174"/>
    <mergeCell ref="C11:G11"/>
    <mergeCell ref="C34:G34"/>
    <mergeCell ref="C155:G155"/>
    <mergeCell ref="C161:G16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B2D1-18B1-4A84-93B3-F96D9909964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38.28515625" style="175"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195" t="s">
        <v>7</v>
      </c>
      <c r="B1" s="195"/>
      <c r="C1" s="195"/>
      <c r="D1" s="195"/>
      <c r="E1" s="195"/>
      <c r="F1" s="195"/>
      <c r="G1" s="195"/>
      <c r="AG1" t="s">
        <v>249</v>
      </c>
    </row>
    <row r="2" spans="1:60" ht="24.95" customHeight="1" x14ac:dyDescent="0.2">
      <c r="A2" s="196" t="s">
        <v>8</v>
      </c>
      <c r="B2" s="49" t="s">
        <v>43</v>
      </c>
      <c r="C2" s="199" t="s">
        <v>44</v>
      </c>
      <c r="D2" s="197"/>
      <c r="E2" s="197"/>
      <c r="F2" s="197"/>
      <c r="G2" s="198"/>
      <c r="AG2" t="s">
        <v>250</v>
      </c>
    </row>
    <row r="3" spans="1:60" ht="24.95" customHeight="1" x14ac:dyDescent="0.2">
      <c r="A3" s="196" t="s">
        <v>9</v>
      </c>
      <c r="B3" s="49" t="s">
        <v>91</v>
      </c>
      <c r="C3" s="199" t="s">
        <v>91</v>
      </c>
      <c r="D3" s="197"/>
      <c r="E3" s="197"/>
      <c r="F3" s="197"/>
      <c r="G3" s="198"/>
      <c r="AC3" s="175" t="s">
        <v>250</v>
      </c>
      <c r="AG3" t="s">
        <v>251</v>
      </c>
    </row>
    <row r="4" spans="1:60" ht="24.95" customHeight="1" x14ac:dyDescent="0.2">
      <c r="A4" s="200" t="s">
        <v>10</v>
      </c>
      <c r="B4" s="201" t="s">
        <v>91</v>
      </c>
      <c r="C4" s="202" t="s">
        <v>92</v>
      </c>
      <c r="D4" s="203"/>
      <c r="E4" s="203"/>
      <c r="F4" s="203"/>
      <c r="G4" s="204"/>
      <c r="AG4" t="s">
        <v>252</v>
      </c>
    </row>
    <row r="5" spans="1:60" x14ac:dyDescent="0.2">
      <c r="D5" s="10"/>
    </row>
    <row r="6" spans="1:60" ht="38.25" x14ac:dyDescent="0.2">
      <c r="A6" s="206" t="s">
        <v>253</v>
      </c>
      <c r="B6" s="208" t="s">
        <v>254</v>
      </c>
      <c r="C6" s="208" t="s">
        <v>255</v>
      </c>
      <c r="D6" s="207" t="s">
        <v>256</v>
      </c>
      <c r="E6" s="206" t="s">
        <v>257</v>
      </c>
      <c r="F6" s="205" t="s">
        <v>258</v>
      </c>
      <c r="G6" s="206" t="s">
        <v>31</v>
      </c>
      <c r="H6" s="209" t="s">
        <v>32</v>
      </c>
      <c r="I6" s="209" t="s">
        <v>259</v>
      </c>
      <c r="J6" s="209" t="s">
        <v>33</v>
      </c>
      <c r="K6" s="209" t="s">
        <v>260</v>
      </c>
      <c r="L6" s="209" t="s">
        <v>261</v>
      </c>
      <c r="M6" s="209" t="s">
        <v>262</v>
      </c>
      <c r="N6" s="209" t="s">
        <v>263</v>
      </c>
      <c r="O6" s="209" t="s">
        <v>264</v>
      </c>
      <c r="P6" s="209" t="s">
        <v>265</v>
      </c>
      <c r="Q6" s="209" t="s">
        <v>266</v>
      </c>
      <c r="R6" s="209" t="s">
        <v>267</v>
      </c>
      <c r="S6" s="209" t="s">
        <v>268</v>
      </c>
      <c r="T6" s="209" t="s">
        <v>269</v>
      </c>
      <c r="U6" s="209" t="s">
        <v>270</v>
      </c>
      <c r="V6" s="209" t="s">
        <v>271</v>
      </c>
      <c r="W6" s="209" t="s">
        <v>272</v>
      </c>
      <c r="X6" s="209" t="s">
        <v>273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row>
    <row r="8" spans="1:60" x14ac:dyDescent="0.2">
      <c r="A8" s="234" t="s">
        <v>274</v>
      </c>
      <c r="B8" s="235" t="s">
        <v>247</v>
      </c>
      <c r="C8" s="254" t="s">
        <v>29</v>
      </c>
      <c r="D8" s="236"/>
      <c r="E8" s="237"/>
      <c r="F8" s="238"/>
      <c r="G8" s="239">
        <f>SUMIF(AG9:AG13,"&lt;&gt;NOR",G9:G13)</f>
        <v>0</v>
      </c>
      <c r="H8" s="233"/>
      <c r="I8" s="233">
        <f>SUM(I9:I13)</f>
        <v>0</v>
      </c>
      <c r="J8" s="233"/>
      <c r="K8" s="233">
        <f>SUM(K9:K13)</f>
        <v>0</v>
      </c>
      <c r="L8" s="233"/>
      <c r="M8" s="233">
        <f>SUM(M9:M13)</f>
        <v>0</v>
      </c>
      <c r="N8" s="232"/>
      <c r="O8" s="232">
        <f>SUM(O9:O13)</f>
        <v>0</v>
      </c>
      <c r="P8" s="232"/>
      <c r="Q8" s="232">
        <f>SUM(Q9:Q13)</f>
        <v>0</v>
      </c>
      <c r="R8" s="233"/>
      <c r="S8" s="233"/>
      <c r="T8" s="233"/>
      <c r="U8" s="233"/>
      <c r="V8" s="233">
        <f>SUM(V9:V13)</f>
        <v>0</v>
      </c>
      <c r="W8" s="233"/>
      <c r="X8" s="233"/>
      <c r="AG8" t="s">
        <v>275</v>
      </c>
    </row>
    <row r="9" spans="1:60" ht="22.5" outlineLevel="1" x14ac:dyDescent="0.2">
      <c r="A9" s="247">
        <v>1</v>
      </c>
      <c r="B9" s="248" t="s">
        <v>2544</v>
      </c>
      <c r="C9" s="255" t="s">
        <v>2545</v>
      </c>
      <c r="D9" s="249" t="s">
        <v>364</v>
      </c>
      <c r="E9" s="250">
        <v>1</v>
      </c>
      <c r="F9" s="251"/>
      <c r="G9" s="252">
        <f>ROUND(E9*F9,2)</f>
        <v>0</v>
      </c>
      <c r="H9" s="231"/>
      <c r="I9" s="230">
        <f>ROUND(E9*H9,2)</f>
        <v>0</v>
      </c>
      <c r="J9" s="231"/>
      <c r="K9" s="230">
        <f>ROUND(E9*J9,2)</f>
        <v>0</v>
      </c>
      <c r="L9" s="230">
        <v>21</v>
      </c>
      <c r="M9" s="230">
        <f>G9*(1+L9/100)</f>
        <v>0</v>
      </c>
      <c r="N9" s="229">
        <v>0</v>
      </c>
      <c r="O9" s="229">
        <f>ROUND(E9*N9,2)</f>
        <v>0</v>
      </c>
      <c r="P9" s="229">
        <v>0</v>
      </c>
      <c r="Q9" s="229">
        <f>ROUND(E9*P9,2)</f>
        <v>0</v>
      </c>
      <c r="R9" s="230"/>
      <c r="S9" s="230" t="s">
        <v>279</v>
      </c>
      <c r="T9" s="230" t="s">
        <v>280</v>
      </c>
      <c r="U9" s="230">
        <v>0</v>
      </c>
      <c r="V9" s="230">
        <f>ROUND(E9*U9,2)</f>
        <v>0</v>
      </c>
      <c r="W9" s="230"/>
      <c r="X9" s="230" t="s">
        <v>387</v>
      </c>
      <c r="Y9" s="210"/>
      <c r="Z9" s="210"/>
      <c r="AA9" s="210"/>
      <c r="AB9" s="210"/>
      <c r="AC9" s="210"/>
      <c r="AD9" s="210"/>
      <c r="AE9" s="210"/>
      <c r="AF9" s="210"/>
      <c r="AG9" s="210" t="s">
        <v>440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7">
        <v>2</v>
      </c>
      <c r="B10" s="248" t="s">
        <v>2546</v>
      </c>
      <c r="C10" s="255" t="s">
        <v>2547</v>
      </c>
      <c r="D10" s="249" t="s">
        <v>364</v>
      </c>
      <c r="E10" s="250">
        <v>1</v>
      </c>
      <c r="F10" s="251"/>
      <c r="G10" s="252">
        <f>ROUND(E10*F10,2)</f>
        <v>0</v>
      </c>
      <c r="H10" s="231"/>
      <c r="I10" s="230">
        <f>ROUND(E10*H10,2)</f>
        <v>0</v>
      </c>
      <c r="J10" s="231"/>
      <c r="K10" s="230">
        <f>ROUND(E10*J10,2)</f>
        <v>0</v>
      </c>
      <c r="L10" s="230">
        <v>21</v>
      </c>
      <c r="M10" s="230">
        <f>G10*(1+L10/100)</f>
        <v>0</v>
      </c>
      <c r="N10" s="229">
        <v>0</v>
      </c>
      <c r="O10" s="229">
        <f>ROUND(E10*N10,2)</f>
        <v>0</v>
      </c>
      <c r="P10" s="229">
        <v>0</v>
      </c>
      <c r="Q10" s="229">
        <f>ROUND(E10*P10,2)</f>
        <v>0</v>
      </c>
      <c r="R10" s="230"/>
      <c r="S10" s="230" t="s">
        <v>279</v>
      </c>
      <c r="T10" s="230" t="s">
        <v>280</v>
      </c>
      <c r="U10" s="230">
        <v>0</v>
      </c>
      <c r="V10" s="230">
        <f>ROUND(E10*U10,2)</f>
        <v>0</v>
      </c>
      <c r="W10" s="230"/>
      <c r="X10" s="230" t="s">
        <v>387</v>
      </c>
      <c r="Y10" s="210"/>
      <c r="Z10" s="210"/>
      <c r="AA10" s="210"/>
      <c r="AB10" s="210"/>
      <c r="AC10" s="210"/>
      <c r="AD10" s="210"/>
      <c r="AE10" s="210"/>
      <c r="AF10" s="210"/>
      <c r="AG10" s="210" t="s">
        <v>440</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47">
        <v>3</v>
      </c>
      <c r="B11" s="248" t="s">
        <v>2548</v>
      </c>
      <c r="C11" s="255" t="s">
        <v>2549</v>
      </c>
      <c r="D11" s="249" t="s">
        <v>364</v>
      </c>
      <c r="E11" s="250">
        <v>1</v>
      </c>
      <c r="F11" s="251"/>
      <c r="G11" s="252">
        <f>ROUND(E11*F11,2)</f>
        <v>0</v>
      </c>
      <c r="H11" s="231"/>
      <c r="I11" s="230">
        <f>ROUND(E11*H11,2)</f>
        <v>0</v>
      </c>
      <c r="J11" s="231"/>
      <c r="K11" s="230">
        <f>ROUND(E11*J11,2)</f>
        <v>0</v>
      </c>
      <c r="L11" s="230">
        <v>21</v>
      </c>
      <c r="M11" s="230">
        <f>G11*(1+L11/100)</f>
        <v>0</v>
      </c>
      <c r="N11" s="229">
        <v>0</v>
      </c>
      <c r="O11" s="229">
        <f>ROUND(E11*N11,2)</f>
        <v>0</v>
      </c>
      <c r="P11" s="229">
        <v>0</v>
      </c>
      <c r="Q11" s="229">
        <f>ROUND(E11*P11,2)</f>
        <v>0</v>
      </c>
      <c r="R11" s="230"/>
      <c r="S11" s="230" t="s">
        <v>279</v>
      </c>
      <c r="T11" s="230" t="s">
        <v>280</v>
      </c>
      <c r="U11" s="230">
        <v>0</v>
      </c>
      <c r="V11" s="230">
        <f>ROUND(E11*U11,2)</f>
        <v>0</v>
      </c>
      <c r="W11" s="230"/>
      <c r="X11" s="230" t="s">
        <v>387</v>
      </c>
      <c r="Y11" s="210"/>
      <c r="Z11" s="210"/>
      <c r="AA11" s="210"/>
      <c r="AB11" s="210"/>
      <c r="AC11" s="210"/>
      <c r="AD11" s="210"/>
      <c r="AE11" s="210"/>
      <c r="AF11" s="210"/>
      <c r="AG11" s="210" t="s">
        <v>440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47">
        <v>4</v>
      </c>
      <c r="B12" s="248" t="s">
        <v>2550</v>
      </c>
      <c r="C12" s="255" t="s">
        <v>2551</v>
      </c>
      <c r="D12" s="249" t="s">
        <v>364</v>
      </c>
      <c r="E12" s="250">
        <v>1</v>
      </c>
      <c r="F12" s="251"/>
      <c r="G12" s="252">
        <f>ROUND(E12*F12,2)</f>
        <v>0</v>
      </c>
      <c r="H12" s="231"/>
      <c r="I12" s="230">
        <f>ROUND(E12*H12,2)</f>
        <v>0</v>
      </c>
      <c r="J12" s="231"/>
      <c r="K12" s="230">
        <f>ROUND(E12*J12,2)</f>
        <v>0</v>
      </c>
      <c r="L12" s="230">
        <v>21</v>
      </c>
      <c r="M12" s="230">
        <f>G12*(1+L12/100)</f>
        <v>0</v>
      </c>
      <c r="N12" s="229">
        <v>0</v>
      </c>
      <c r="O12" s="229">
        <f>ROUND(E12*N12,2)</f>
        <v>0</v>
      </c>
      <c r="P12" s="229">
        <v>0</v>
      </c>
      <c r="Q12" s="229">
        <f>ROUND(E12*P12,2)</f>
        <v>0</v>
      </c>
      <c r="R12" s="230"/>
      <c r="S12" s="230" t="s">
        <v>279</v>
      </c>
      <c r="T12" s="230" t="s">
        <v>280</v>
      </c>
      <c r="U12" s="230">
        <v>0</v>
      </c>
      <c r="V12" s="230">
        <f>ROUND(E12*U12,2)</f>
        <v>0</v>
      </c>
      <c r="W12" s="230"/>
      <c r="X12" s="230" t="s">
        <v>387</v>
      </c>
      <c r="Y12" s="210"/>
      <c r="Z12" s="210"/>
      <c r="AA12" s="210"/>
      <c r="AB12" s="210"/>
      <c r="AC12" s="210"/>
      <c r="AD12" s="210"/>
      <c r="AE12" s="210"/>
      <c r="AF12" s="210"/>
      <c r="AG12" s="210" t="s">
        <v>440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v>5</v>
      </c>
      <c r="B13" s="248" t="s">
        <v>2552</v>
      </c>
      <c r="C13" s="255" t="s">
        <v>2553</v>
      </c>
      <c r="D13" s="249" t="s">
        <v>364</v>
      </c>
      <c r="E13" s="250">
        <v>1</v>
      </c>
      <c r="F13" s="251"/>
      <c r="G13" s="252">
        <f>ROUND(E13*F13,2)</f>
        <v>0</v>
      </c>
      <c r="H13" s="231"/>
      <c r="I13" s="230">
        <f>ROUND(E13*H13,2)</f>
        <v>0</v>
      </c>
      <c r="J13" s="231"/>
      <c r="K13" s="230">
        <f>ROUND(E13*J13,2)</f>
        <v>0</v>
      </c>
      <c r="L13" s="230">
        <v>21</v>
      </c>
      <c r="M13" s="230">
        <f>G13*(1+L13/100)</f>
        <v>0</v>
      </c>
      <c r="N13" s="229">
        <v>0</v>
      </c>
      <c r="O13" s="229">
        <f>ROUND(E13*N13,2)</f>
        <v>0</v>
      </c>
      <c r="P13" s="229">
        <v>0</v>
      </c>
      <c r="Q13" s="229">
        <f>ROUND(E13*P13,2)</f>
        <v>0</v>
      </c>
      <c r="R13" s="230"/>
      <c r="S13" s="230" t="s">
        <v>279</v>
      </c>
      <c r="T13" s="230" t="s">
        <v>280</v>
      </c>
      <c r="U13" s="230">
        <v>0</v>
      </c>
      <c r="V13" s="230">
        <f>ROUND(E13*U13,2)</f>
        <v>0</v>
      </c>
      <c r="W13" s="230"/>
      <c r="X13" s="230" t="s">
        <v>387</v>
      </c>
      <c r="Y13" s="210"/>
      <c r="Z13" s="210"/>
      <c r="AA13" s="210"/>
      <c r="AB13" s="210"/>
      <c r="AC13" s="210"/>
      <c r="AD13" s="210"/>
      <c r="AE13" s="210"/>
      <c r="AF13" s="210"/>
      <c r="AG13" s="210" t="s">
        <v>440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34" t="s">
        <v>274</v>
      </c>
      <c r="B14" s="235" t="s">
        <v>248</v>
      </c>
      <c r="C14" s="254" t="s">
        <v>30</v>
      </c>
      <c r="D14" s="236"/>
      <c r="E14" s="237"/>
      <c r="F14" s="238"/>
      <c r="G14" s="239">
        <f>SUMIF(AG15:AG18,"&lt;&gt;NOR",G15:G18)</f>
        <v>0</v>
      </c>
      <c r="H14" s="233"/>
      <c r="I14" s="233">
        <f>SUM(I15:I18)</f>
        <v>0</v>
      </c>
      <c r="J14" s="233"/>
      <c r="K14" s="233">
        <f>SUM(K15:K18)</f>
        <v>0</v>
      </c>
      <c r="L14" s="233"/>
      <c r="M14" s="233">
        <f>SUM(M15:M18)</f>
        <v>0</v>
      </c>
      <c r="N14" s="232"/>
      <c r="O14" s="232">
        <f>SUM(O15:O18)</f>
        <v>0</v>
      </c>
      <c r="P14" s="232"/>
      <c r="Q14" s="232">
        <f>SUM(Q15:Q18)</f>
        <v>0</v>
      </c>
      <c r="R14" s="233"/>
      <c r="S14" s="233"/>
      <c r="T14" s="233"/>
      <c r="U14" s="233"/>
      <c r="V14" s="233">
        <f>SUM(V15:V18)</f>
        <v>0</v>
      </c>
      <c r="W14" s="233"/>
      <c r="X14" s="233"/>
      <c r="AG14" t="s">
        <v>275</v>
      </c>
    </row>
    <row r="15" spans="1:60" ht="22.5" outlineLevel="1" x14ac:dyDescent="0.2">
      <c r="A15" s="247">
        <v>6</v>
      </c>
      <c r="B15" s="248" t="s">
        <v>2554</v>
      </c>
      <c r="C15" s="255" t="s">
        <v>2555</v>
      </c>
      <c r="D15" s="249" t="s">
        <v>364</v>
      </c>
      <c r="E15" s="250">
        <v>1</v>
      </c>
      <c r="F15" s="251"/>
      <c r="G15" s="252">
        <f>ROUND(E15*F15,2)</f>
        <v>0</v>
      </c>
      <c r="H15" s="231"/>
      <c r="I15" s="230">
        <f>ROUND(E15*H15,2)</f>
        <v>0</v>
      </c>
      <c r="J15" s="231"/>
      <c r="K15" s="230">
        <f>ROUND(E15*J15,2)</f>
        <v>0</v>
      </c>
      <c r="L15" s="230">
        <v>21</v>
      </c>
      <c r="M15" s="230">
        <f>G15*(1+L15/100)</f>
        <v>0</v>
      </c>
      <c r="N15" s="229">
        <v>0</v>
      </c>
      <c r="O15" s="229">
        <f>ROUND(E15*N15,2)</f>
        <v>0</v>
      </c>
      <c r="P15" s="229">
        <v>0</v>
      </c>
      <c r="Q15" s="229">
        <f>ROUND(E15*P15,2)</f>
        <v>0</v>
      </c>
      <c r="R15" s="230"/>
      <c r="S15" s="230" t="s">
        <v>279</v>
      </c>
      <c r="T15" s="230" t="s">
        <v>280</v>
      </c>
      <c r="U15" s="230">
        <v>0</v>
      </c>
      <c r="V15" s="230">
        <f>ROUND(E15*U15,2)</f>
        <v>0</v>
      </c>
      <c r="W15" s="230"/>
      <c r="X15" s="230" t="s">
        <v>387</v>
      </c>
      <c r="Y15" s="210"/>
      <c r="Z15" s="210"/>
      <c r="AA15" s="210"/>
      <c r="AB15" s="210"/>
      <c r="AC15" s="210"/>
      <c r="AD15" s="210"/>
      <c r="AE15" s="210"/>
      <c r="AF15" s="210"/>
      <c r="AG15" s="210" t="s">
        <v>440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v>7</v>
      </c>
      <c r="B16" s="248" t="s">
        <v>2556</v>
      </c>
      <c r="C16" s="255" t="s">
        <v>2557</v>
      </c>
      <c r="D16" s="249" t="s">
        <v>364</v>
      </c>
      <c r="E16" s="250">
        <v>1</v>
      </c>
      <c r="F16" s="251"/>
      <c r="G16" s="252">
        <f>ROUND(E16*F16,2)</f>
        <v>0</v>
      </c>
      <c r="H16" s="231"/>
      <c r="I16" s="230">
        <f>ROUND(E16*H16,2)</f>
        <v>0</v>
      </c>
      <c r="J16" s="231"/>
      <c r="K16" s="230">
        <f>ROUND(E16*J16,2)</f>
        <v>0</v>
      </c>
      <c r="L16" s="230">
        <v>21</v>
      </c>
      <c r="M16" s="230">
        <f>G16*(1+L16/100)</f>
        <v>0</v>
      </c>
      <c r="N16" s="229">
        <v>0</v>
      </c>
      <c r="O16" s="229">
        <f>ROUND(E16*N16,2)</f>
        <v>0</v>
      </c>
      <c r="P16" s="229">
        <v>0</v>
      </c>
      <c r="Q16" s="229">
        <f>ROUND(E16*P16,2)</f>
        <v>0</v>
      </c>
      <c r="R16" s="230"/>
      <c r="S16" s="230" t="s">
        <v>279</v>
      </c>
      <c r="T16" s="230" t="s">
        <v>280</v>
      </c>
      <c r="U16" s="230">
        <v>0</v>
      </c>
      <c r="V16" s="230">
        <f>ROUND(E16*U16,2)</f>
        <v>0</v>
      </c>
      <c r="W16" s="230"/>
      <c r="X16" s="230" t="s">
        <v>387</v>
      </c>
      <c r="Y16" s="210"/>
      <c r="Z16" s="210"/>
      <c r="AA16" s="210"/>
      <c r="AB16" s="210"/>
      <c r="AC16" s="210"/>
      <c r="AD16" s="210"/>
      <c r="AE16" s="210"/>
      <c r="AF16" s="210"/>
      <c r="AG16" s="210" t="s">
        <v>440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7">
        <v>8</v>
      </c>
      <c r="B17" s="248" t="s">
        <v>2558</v>
      </c>
      <c r="C17" s="255" t="s">
        <v>2559</v>
      </c>
      <c r="D17" s="249" t="s">
        <v>364</v>
      </c>
      <c r="E17" s="250">
        <v>1</v>
      </c>
      <c r="F17" s="251"/>
      <c r="G17" s="252">
        <f>ROUND(E17*F17,2)</f>
        <v>0</v>
      </c>
      <c r="H17" s="231"/>
      <c r="I17" s="230">
        <f>ROUND(E17*H17,2)</f>
        <v>0</v>
      </c>
      <c r="J17" s="231"/>
      <c r="K17" s="230">
        <f>ROUND(E17*J17,2)</f>
        <v>0</v>
      </c>
      <c r="L17" s="230">
        <v>21</v>
      </c>
      <c r="M17" s="230">
        <f>G17*(1+L17/100)</f>
        <v>0</v>
      </c>
      <c r="N17" s="229">
        <v>0</v>
      </c>
      <c r="O17" s="229">
        <f>ROUND(E17*N17,2)</f>
        <v>0</v>
      </c>
      <c r="P17" s="229">
        <v>0</v>
      </c>
      <c r="Q17" s="229">
        <f>ROUND(E17*P17,2)</f>
        <v>0</v>
      </c>
      <c r="R17" s="230"/>
      <c r="S17" s="230" t="s">
        <v>279</v>
      </c>
      <c r="T17" s="230" t="s">
        <v>280</v>
      </c>
      <c r="U17" s="230">
        <v>0</v>
      </c>
      <c r="V17" s="230">
        <f>ROUND(E17*U17,2)</f>
        <v>0</v>
      </c>
      <c r="W17" s="230"/>
      <c r="X17" s="230" t="s">
        <v>387</v>
      </c>
      <c r="Y17" s="210"/>
      <c r="Z17" s="210"/>
      <c r="AA17" s="210"/>
      <c r="AB17" s="210"/>
      <c r="AC17" s="210"/>
      <c r="AD17" s="210"/>
      <c r="AE17" s="210"/>
      <c r="AF17" s="210"/>
      <c r="AG17" s="210" t="s">
        <v>440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1">
        <v>9</v>
      </c>
      <c r="B18" s="242" t="s">
        <v>2560</v>
      </c>
      <c r="C18" s="256" t="s">
        <v>2561</v>
      </c>
      <c r="D18" s="243" t="s">
        <v>364</v>
      </c>
      <c r="E18" s="244">
        <v>1</v>
      </c>
      <c r="F18" s="245"/>
      <c r="G18" s="246">
        <f>ROUND(E18*F18,2)</f>
        <v>0</v>
      </c>
      <c r="H18" s="231"/>
      <c r="I18" s="230">
        <f>ROUND(E18*H18,2)</f>
        <v>0</v>
      </c>
      <c r="J18" s="231"/>
      <c r="K18" s="230">
        <f>ROUND(E18*J18,2)</f>
        <v>0</v>
      </c>
      <c r="L18" s="230">
        <v>21</v>
      </c>
      <c r="M18" s="230">
        <f>G18*(1+L18/100)</f>
        <v>0</v>
      </c>
      <c r="N18" s="229">
        <v>0</v>
      </c>
      <c r="O18" s="229">
        <f>ROUND(E18*N18,2)</f>
        <v>0</v>
      </c>
      <c r="P18" s="229">
        <v>0</v>
      </c>
      <c r="Q18" s="229">
        <f>ROUND(E18*P18,2)</f>
        <v>0</v>
      </c>
      <c r="R18" s="230"/>
      <c r="S18" s="230" t="s">
        <v>279</v>
      </c>
      <c r="T18" s="230" t="s">
        <v>280</v>
      </c>
      <c r="U18" s="230">
        <v>0</v>
      </c>
      <c r="V18" s="230">
        <f>ROUND(E18*U18,2)</f>
        <v>0</v>
      </c>
      <c r="W18" s="230"/>
      <c r="X18" s="230" t="s">
        <v>387</v>
      </c>
      <c r="Y18" s="210"/>
      <c r="Z18" s="210"/>
      <c r="AA18" s="210"/>
      <c r="AB18" s="210"/>
      <c r="AC18" s="210"/>
      <c r="AD18" s="210"/>
      <c r="AE18" s="210"/>
      <c r="AF18" s="210"/>
      <c r="AG18" s="210" t="s">
        <v>440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3"/>
      <c r="B19" s="4"/>
      <c r="C19" s="258"/>
      <c r="D19" s="6"/>
      <c r="E19" s="3"/>
      <c r="F19" s="3"/>
      <c r="G19" s="3"/>
      <c r="H19" s="3"/>
      <c r="I19" s="3"/>
      <c r="J19" s="3"/>
      <c r="K19" s="3"/>
      <c r="L19" s="3"/>
      <c r="M19" s="3"/>
      <c r="N19" s="3"/>
      <c r="O19" s="3"/>
      <c r="P19" s="3"/>
      <c r="Q19" s="3"/>
      <c r="R19" s="3"/>
      <c r="S19" s="3"/>
      <c r="T19" s="3"/>
      <c r="U19" s="3"/>
      <c r="V19" s="3"/>
      <c r="W19" s="3"/>
      <c r="X19" s="3"/>
      <c r="AE19">
        <v>15</v>
      </c>
      <c r="AF19">
        <v>21</v>
      </c>
      <c r="AG19" t="s">
        <v>261</v>
      </c>
    </row>
    <row r="20" spans="1:60" x14ac:dyDescent="0.2">
      <c r="A20" s="213"/>
      <c r="B20" s="214" t="s">
        <v>31</v>
      </c>
      <c r="C20" s="259"/>
      <c r="D20" s="215"/>
      <c r="E20" s="216"/>
      <c r="F20" s="216"/>
      <c r="G20" s="240">
        <f>G8+G14</f>
        <v>0</v>
      </c>
      <c r="H20" s="3"/>
      <c r="I20" s="3"/>
      <c r="J20" s="3"/>
      <c r="K20" s="3"/>
      <c r="L20" s="3"/>
      <c r="M20" s="3"/>
      <c r="N20" s="3"/>
      <c r="O20" s="3"/>
      <c r="P20" s="3"/>
      <c r="Q20" s="3"/>
      <c r="R20" s="3"/>
      <c r="S20" s="3"/>
      <c r="T20" s="3"/>
      <c r="U20" s="3"/>
      <c r="V20" s="3"/>
      <c r="W20" s="3"/>
      <c r="X20" s="3"/>
      <c r="AE20">
        <f>SUMIF(L7:L18,AE19,G7:G18)</f>
        <v>0</v>
      </c>
      <c r="AF20">
        <f>SUMIF(L7:L18,AF19,G7:G18)</f>
        <v>0</v>
      </c>
      <c r="AG20" t="s">
        <v>380</v>
      </c>
    </row>
    <row r="21" spans="1:60" x14ac:dyDescent="0.2">
      <c r="A21" s="3"/>
      <c r="B21" s="4"/>
      <c r="C21" s="258"/>
      <c r="D21" s="6"/>
      <c r="E21" s="3"/>
      <c r="F21" s="3"/>
      <c r="G21" s="3"/>
      <c r="H21" s="3"/>
      <c r="I21" s="3"/>
      <c r="J21" s="3"/>
      <c r="K21" s="3"/>
      <c r="L21" s="3"/>
      <c r="M21" s="3"/>
      <c r="N21" s="3"/>
      <c r="O21" s="3"/>
      <c r="P21" s="3"/>
      <c r="Q21" s="3"/>
      <c r="R21" s="3"/>
      <c r="S21" s="3"/>
      <c r="T21" s="3"/>
      <c r="U21" s="3"/>
      <c r="V21" s="3"/>
      <c r="W21" s="3"/>
      <c r="X21" s="3"/>
    </row>
    <row r="22" spans="1:60" x14ac:dyDescent="0.2">
      <c r="A22" s="3"/>
      <c r="B22" s="4"/>
      <c r="C22" s="258"/>
      <c r="D22" s="6"/>
      <c r="E22" s="3"/>
      <c r="F22" s="3"/>
      <c r="G22" s="3"/>
      <c r="H22" s="3"/>
      <c r="I22" s="3"/>
      <c r="J22" s="3"/>
      <c r="K22" s="3"/>
      <c r="L22" s="3"/>
      <c r="M22" s="3"/>
      <c r="N22" s="3"/>
      <c r="O22" s="3"/>
      <c r="P22" s="3"/>
      <c r="Q22" s="3"/>
      <c r="R22" s="3"/>
      <c r="S22" s="3"/>
      <c r="T22" s="3"/>
      <c r="U22" s="3"/>
      <c r="V22" s="3"/>
      <c r="W22" s="3"/>
      <c r="X22" s="3"/>
    </row>
    <row r="23" spans="1:60" x14ac:dyDescent="0.2">
      <c r="A23" s="217" t="s">
        <v>381</v>
      </c>
      <c r="B23" s="217"/>
      <c r="C23" s="260"/>
      <c r="D23" s="6"/>
      <c r="E23" s="3"/>
      <c r="F23" s="3"/>
      <c r="G23" s="3"/>
      <c r="H23" s="3"/>
      <c r="I23" s="3"/>
      <c r="J23" s="3"/>
      <c r="K23" s="3"/>
      <c r="L23" s="3"/>
      <c r="M23" s="3"/>
      <c r="N23" s="3"/>
      <c r="O23" s="3"/>
      <c r="P23" s="3"/>
      <c r="Q23" s="3"/>
      <c r="R23" s="3"/>
      <c r="S23" s="3"/>
      <c r="T23" s="3"/>
      <c r="U23" s="3"/>
      <c r="V23" s="3"/>
      <c r="W23" s="3"/>
      <c r="X23" s="3"/>
    </row>
    <row r="24" spans="1:60" x14ac:dyDescent="0.2">
      <c r="A24" s="218"/>
      <c r="B24" s="219"/>
      <c r="C24" s="261"/>
      <c r="D24" s="219"/>
      <c r="E24" s="219"/>
      <c r="F24" s="219"/>
      <c r="G24" s="220"/>
      <c r="H24" s="3"/>
      <c r="I24" s="3"/>
      <c r="J24" s="3"/>
      <c r="K24" s="3"/>
      <c r="L24" s="3"/>
      <c r="M24" s="3"/>
      <c r="N24" s="3"/>
      <c r="O24" s="3"/>
      <c r="P24" s="3"/>
      <c r="Q24" s="3"/>
      <c r="R24" s="3"/>
      <c r="S24" s="3"/>
      <c r="T24" s="3"/>
      <c r="U24" s="3"/>
      <c r="V24" s="3"/>
      <c r="W24" s="3"/>
      <c r="X24" s="3"/>
      <c r="AG24" t="s">
        <v>382</v>
      </c>
    </row>
    <row r="25" spans="1:60" x14ac:dyDescent="0.2">
      <c r="A25" s="221"/>
      <c r="B25" s="222"/>
      <c r="C25" s="262"/>
      <c r="D25" s="222"/>
      <c r="E25" s="222"/>
      <c r="F25" s="222"/>
      <c r="G25" s="223"/>
      <c r="H25" s="3"/>
      <c r="I25" s="3"/>
      <c r="J25" s="3"/>
      <c r="K25" s="3"/>
      <c r="L25" s="3"/>
      <c r="M25" s="3"/>
      <c r="N25" s="3"/>
      <c r="O25" s="3"/>
      <c r="P25" s="3"/>
      <c r="Q25" s="3"/>
      <c r="R25" s="3"/>
      <c r="S25" s="3"/>
      <c r="T25" s="3"/>
      <c r="U25" s="3"/>
      <c r="V25" s="3"/>
      <c r="W25" s="3"/>
      <c r="X25" s="3"/>
    </row>
    <row r="26" spans="1:60" x14ac:dyDescent="0.2">
      <c r="A26" s="221"/>
      <c r="B26" s="222"/>
      <c r="C26" s="262"/>
      <c r="D26" s="222"/>
      <c r="E26" s="222"/>
      <c r="F26" s="222"/>
      <c r="G26" s="223"/>
      <c r="H26" s="3"/>
      <c r="I26" s="3"/>
      <c r="J26" s="3"/>
      <c r="K26" s="3"/>
      <c r="L26" s="3"/>
      <c r="M26" s="3"/>
      <c r="N26" s="3"/>
      <c r="O26" s="3"/>
      <c r="P26" s="3"/>
      <c r="Q26" s="3"/>
      <c r="R26" s="3"/>
      <c r="S26" s="3"/>
      <c r="T26" s="3"/>
      <c r="U26" s="3"/>
      <c r="V26" s="3"/>
      <c r="W26" s="3"/>
      <c r="X26" s="3"/>
    </row>
    <row r="27" spans="1:60" x14ac:dyDescent="0.2">
      <c r="A27" s="221"/>
      <c r="B27" s="222"/>
      <c r="C27" s="262"/>
      <c r="D27" s="222"/>
      <c r="E27" s="222"/>
      <c r="F27" s="222"/>
      <c r="G27" s="223"/>
      <c r="H27" s="3"/>
      <c r="I27" s="3"/>
      <c r="J27" s="3"/>
      <c r="K27" s="3"/>
      <c r="L27" s="3"/>
      <c r="M27" s="3"/>
      <c r="N27" s="3"/>
      <c r="O27" s="3"/>
      <c r="P27" s="3"/>
      <c r="Q27" s="3"/>
      <c r="R27" s="3"/>
      <c r="S27" s="3"/>
      <c r="T27" s="3"/>
      <c r="U27" s="3"/>
      <c r="V27" s="3"/>
      <c r="W27" s="3"/>
      <c r="X27" s="3"/>
    </row>
    <row r="28" spans="1:60" x14ac:dyDescent="0.2">
      <c r="A28" s="224"/>
      <c r="B28" s="225"/>
      <c r="C28" s="263"/>
      <c r="D28" s="225"/>
      <c r="E28" s="225"/>
      <c r="F28" s="225"/>
      <c r="G28" s="226"/>
      <c r="H28" s="3"/>
      <c r="I28" s="3"/>
      <c r="J28" s="3"/>
      <c r="K28" s="3"/>
      <c r="L28" s="3"/>
      <c r="M28" s="3"/>
      <c r="N28" s="3"/>
      <c r="O28" s="3"/>
      <c r="P28" s="3"/>
      <c r="Q28" s="3"/>
      <c r="R28" s="3"/>
      <c r="S28" s="3"/>
      <c r="T28" s="3"/>
      <c r="U28" s="3"/>
      <c r="V28" s="3"/>
      <c r="W28" s="3"/>
      <c r="X28" s="3"/>
    </row>
    <row r="29" spans="1:60" x14ac:dyDescent="0.2">
      <c r="A29" s="3"/>
      <c r="B29" s="4"/>
      <c r="C29" s="258"/>
      <c r="D29" s="6"/>
      <c r="E29" s="3"/>
      <c r="F29" s="3"/>
      <c r="G29" s="3"/>
      <c r="H29" s="3"/>
      <c r="I29" s="3"/>
      <c r="J29" s="3"/>
      <c r="K29" s="3"/>
      <c r="L29" s="3"/>
      <c r="M29" s="3"/>
      <c r="N29" s="3"/>
      <c r="O29" s="3"/>
      <c r="P29" s="3"/>
      <c r="Q29" s="3"/>
      <c r="R29" s="3"/>
      <c r="S29" s="3"/>
      <c r="T29" s="3"/>
      <c r="U29" s="3"/>
      <c r="V29" s="3"/>
      <c r="W29" s="3"/>
      <c r="X29" s="3"/>
    </row>
    <row r="30" spans="1:60" x14ac:dyDescent="0.2">
      <c r="C30" s="264"/>
      <c r="D30" s="10"/>
      <c r="AG30" t="s">
        <v>383</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G1"/>
    <mergeCell ref="C2:G2"/>
    <mergeCell ref="C3:G3"/>
    <mergeCell ref="C4:G4"/>
    <mergeCell ref="A23:C23"/>
    <mergeCell ref="A24:G2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120</vt:i4>
      </vt:variant>
    </vt:vector>
  </HeadingPairs>
  <TitlesOfParts>
    <vt:vector size="160" baseType="lpstr">
      <vt:lpstr>Pokyny pro vyplnění</vt:lpstr>
      <vt:lpstr>Stavba</vt:lpstr>
      <vt:lpstr>VzorPolozky</vt:lpstr>
      <vt:lpstr>SO01 D.1.1 Pol</vt:lpstr>
      <vt:lpstr>SO01 D.1.4.1 Pol</vt:lpstr>
      <vt:lpstr>SO01 D.1.4.2 Pol</vt:lpstr>
      <vt:lpstr>SO01 D.1.4.3 Pol</vt:lpstr>
      <vt:lpstr>SO01 D.1.4.4 Pol</vt:lpstr>
      <vt:lpstr>SO02 D.1.1 Pol</vt:lpstr>
      <vt:lpstr>SO02 D.1.4.1 Pol</vt:lpstr>
      <vt:lpstr>SO02 D.1.4.1 P1</vt:lpstr>
      <vt:lpstr>SO02 D.1.4.1 P2</vt:lpstr>
      <vt:lpstr>SO02 D.1.4.1 P3</vt:lpstr>
      <vt:lpstr>SO02 D.1.4.1 P4</vt:lpstr>
      <vt:lpstr>SO02 D.1.4.1 P5</vt:lpstr>
      <vt:lpstr>SO02 D.1.4.1 P6</vt:lpstr>
      <vt:lpstr>SO02 D.1.4.1 P7</vt:lpstr>
      <vt:lpstr>SO02 D.1.4.1 P8</vt:lpstr>
      <vt:lpstr>SO02 D.1.4.1 P9</vt:lpstr>
      <vt:lpstr>SO02 D.1.4.1 P10</vt:lpstr>
      <vt:lpstr>SO02 D.1.4.1 P11</vt:lpstr>
      <vt:lpstr>SO02 D.1.4.1 P12</vt:lpstr>
      <vt:lpstr>SO02 D.1.4.2 Pol</vt:lpstr>
      <vt:lpstr>SO02 D.1.4.3 Pol</vt:lpstr>
      <vt:lpstr>SO02 D.1.4.4 Pol</vt:lpstr>
      <vt:lpstr>SO02 D.1.4.4 P1</vt:lpstr>
      <vt:lpstr>SO02 D.1.4.4 P2</vt:lpstr>
      <vt:lpstr>SO02 D.1.4.4 P3</vt:lpstr>
      <vt:lpstr>SO02 D.1.4.4 P4</vt:lpstr>
      <vt:lpstr>SO02 D.1.4.4 P5</vt:lpstr>
      <vt:lpstr>SO02 D.1.4.4 P6</vt:lpstr>
      <vt:lpstr>SO02 D.1.4.4 P7</vt:lpstr>
      <vt:lpstr>SO02 D.1.4.4 P8</vt:lpstr>
      <vt:lpstr>SO02 D.1.4.4 P9</vt:lpstr>
      <vt:lpstr>SO02 D.1.4.4 P10</vt:lpstr>
      <vt:lpstr>SO02 D.1.4.4 P11</vt:lpstr>
      <vt:lpstr>SO02 D.2.1 Pol</vt:lpstr>
      <vt:lpstr>SO03 D.1.4.1 Pol</vt:lpstr>
      <vt:lpstr>SO03 D.1.4.1 P1</vt:lpstr>
      <vt:lpstr>VRN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D.1.1 Pol'!Názvy_tisku</vt:lpstr>
      <vt:lpstr>'SO01 D.1.4.1 Pol'!Názvy_tisku</vt:lpstr>
      <vt:lpstr>'SO01 D.1.4.2 Pol'!Názvy_tisku</vt:lpstr>
      <vt:lpstr>'SO01 D.1.4.3 Pol'!Názvy_tisku</vt:lpstr>
      <vt:lpstr>'SO01 D.1.4.4 Pol'!Názvy_tisku</vt:lpstr>
      <vt:lpstr>'SO02 D.1.1 Pol'!Názvy_tisku</vt:lpstr>
      <vt:lpstr>'SO02 D.1.4.1 P1'!Názvy_tisku</vt:lpstr>
      <vt:lpstr>'SO02 D.1.4.1 P10'!Názvy_tisku</vt:lpstr>
      <vt:lpstr>'SO02 D.1.4.1 P11'!Názvy_tisku</vt:lpstr>
      <vt:lpstr>'SO02 D.1.4.1 P12'!Názvy_tisku</vt:lpstr>
      <vt:lpstr>'SO02 D.1.4.1 P2'!Názvy_tisku</vt:lpstr>
      <vt:lpstr>'SO02 D.1.4.1 P3'!Názvy_tisku</vt:lpstr>
      <vt:lpstr>'SO02 D.1.4.1 P4'!Názvy_tisku</vt:lpstr>
      <vt:lpstr>'SO02 D.1.4.1 P5'!Názvy_tisku</vt:lpstr>
      <vt:lpstr>'SO02 D.1.4.1 P6'!Názvy_tisku</vt:lpstr>
      <vt:lpstr>'SO02 D.1.4.1 P7'!Názvy_tisku</vt:lpstr>
      <vt:lpstr>'SO02 D.1.4.1 P8'!Názvy_tisku</vt:lpstr>
      <vt:lpstr>'SO02 D.1.4.1 P9'!Názvy_tisku</vt:lpstr>
      <vt:lpstr>'SO02 D.1.4.1 Pol'!Názvy_tisku</vt:lpstr>
      <vt:lpstr>'SO02 D.1.4.2 Pol'!Názvy_tisku</vt:lpstr>
      <vt:lpstr>'SO02 D.1.4.3 Pol'!Názvy_tisku</vt:lpstr>
      <vt:lpstr>'SO02 D.1.4.4 P1'!Názvy_tisku</vt:lpstr>
      <vt:lpstr>'SO02 D.1.4.4 P10'!Názvy_tisku</vt:lpstr>
      <vt:lpstr>'SO02 D.1.4.4 P11'!Názvy_tisku</vt:lpstr>
      <vt:lpstr>'SO02 D.1.4.4 P2'!Názvy_tisku</vt:lpstr>
      <vt:lpstr>'SO02 D.1.4.4 P3'!Názvy_tisku</vt:lpstr>
      <vt:lpstr>'SO02 D.1.4.4 P4'!Názvy_tisku</vt:lpstr>
      <vt:lpstr>'SO02 D.1.4.4 P5'!Názvy_tisku</vt:lpstr>
      <vt:lpstr>'SO02 D.1.4.4 P6'!Názvy_tisku</vt:lpstr>
      <vt:lpstr>'SO02 D.1.4.4 P7'!Názvy_tisku</vt:lpstr>
      <vt:lpstr>'SO02 D.1.4.4 P8'!Názvy_tisku</vt:lpstr>
      <vt:lpstr>'SO02 D.1.4.4 P9'!Názvy_tisku</vt:lpstr>
      <vt:lpstr>'SO02 D.1.4.4 Pol'!Názvy_tisku</vt:lpstr>
      <vt:lpstr>'SO02 D.2.1 Pol'!Názvy_tisku</vt:lpstr>
      <vt:lpstr>'SO03 D.1.4.1 P1'!Názvy_tisku</vt:lpstr>
      <vt:lpstr>'SO03 D.1.4.1 Pol'!Názvy_tisku</vt:lpstr>
      <vt:lpstr>'VRN VRN Pol'!Názvy_tisku</vt:lpstr>
      <vt:lpstr>oadresa</vt:lpstr>
      <vt:lpstr>Stavba!Objednatel</vt:lpstr>
      <vt:lpstr>Stavba!Objekt</vt:lpstr>
      <vt:lpstr>'SO01 D.1.1 Pol'!Oblast_tisku</vt:lpstr>
      <vt:lpstr>'SO01 D.1.4.1 Pol'!Oblast_tisku</vt:lpstr>
      <vt:lpstr>'SO01 D.1.4.2 Pol'!Oblast_tisku</vt:lpstr>
      <vt:lpstr>'SO01 D.1.4.3 Pol'!Oblast_tisku</vt:lpstr>
      <vt:lpstr>'SO01 D.1.4.4 Pol'!Oblast_tisku</vt:lpstr>
      <vt:lpstr>'SO02 D.1.1 Pol'!Oblast_tisku</vt:lpstr>
      <vt:lpstr>'SO02 D.1.4.1 P1'!Oblast_tisku</vt:lpstr>
      <vt:lpstr>'SO02 D.1.4.1 P10'!Oblast_tisku</vt:lpstr>
      <vt:lpstr>'SO02 D.1.4.1 P11'!Oblast_tisku</vt:lpstr>
      <vt:lpstr>'SO02 D.1.4.1 P12'!Oblast_tisku</vt:lpstr>
      <vt:lpstr>'SO02 D.1.4.1 P2'!Oblast_tisku</vt:lpstr>
      <vt:lpstr>'SO02 D.1.4.1 P3'!Oblast_tisku</vt:lpstr>
      <vt:lpstr>'SO02 D.1.4.1 P4'!Oblast_tisku</vt:lpstr>
      <vt:lpstr>'SO02 D.1.4.1 P5'!Oblast_tisku</vt:lpstr>
      <vt:lpstr>'SO02 D.1.4.1 P6'!Oblast_tisku</vt:lpstr>
      <vt:lpstr>'SO02 D.1.4.1 P7'!Oblast_tisku</vt:lpstr>
      <vt:lpstr>'SO02 D.1.4.1 P8'!Oblast_tisku</vt:lpstr>
      <vt:lpstr>'SO02 D.1.4.1 P9'!Oblast_tisku</vt:lpstr>
      <vt:lpstr>'SO02 D.1.4.1 Pol'!Oblast_tisku</vt:lpstr>
      <vt:lpstr>'SO02 D.1.4.2 Pol'!Oblast_tisku</vt:lpstr>
      <vt:lpstr>'SO02 D.1.4.3 Pol'!Oblast_tisku</vt:lpstr>
      <vt:lpstr>'SO02 D.1.4.4 P1'!Oblast_tisku</vt:lpstr>
      <vt:lpstr>'SO02 D.1.4.4 P10'!Oblast_tisku</vt:lpstr>
      <vt:lpstr>'SO02 D.1.4.4 P11'!Oblast_tisku</vt:lpstr>
      <vt:lpstr>'SO02 D.1.4.4 P2'!Oblast_tisku</vt:lpstr>
      <vt:lpstr>'SO02 D.1.4.4 P3'!Oblast_tisku</vt:lpstr>
      <vt:lpstr>'SO02 D.1.4.4 P4'!Oblast_tisku</vt:lpstr>
      <vt:lpstr>'SO02 D.1.4.4 P5'!Oblast_tisku</vt:lpstr>
      <vt:lpstr>'SO02 D.1.4.4 P6'!Oblast_tisku</vt:lpstr>
      <vt:lpstr>'SO02 D.1.4.4 P7'!Oblast_tisku</vt:lpstr>
      <vt:lpstr>'SO02 D.1.4.4 P8'!Oblast_tisku</vt:lpstr>
      <vt:lpstr>'SO02 D.1.4.4 P9'!Oblast_tisku</vt:lpstr>
      <vt:lpstr>'SO02 D.1.4.4 Pol'!Oblast_tisku</vt:lpstr>
      <vt:lpstr>'SO02 D.2.1 Pol'!Oblast_tisku</vt:lpstr>
      <vt:lpstr>'SO03 D.1.4.1 P1'!Oblast_tisku</vt:lpstr>
      <vt:lpstr>'SO03 D.1.4.1 Pol'!Oblast_tisku</vt:lpstr>
      <vt:lpstr>Stavba!Oblast_tisku</vt:lpstr>
      <vt:lpstr>'VRN VRN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brigadnik</dc:creator>
  <cp:lastModifiedBy>brigadnik</cp:lastModifiedBy>
  <cp:lastPrinted>2019-03-19T12:27:02Z</cp:lastPrinted>
  <dcterms:created xsi:type="dcterms:W3CDTF">2009-04-08T07:15:50Z</dcterms:created>
  <dcterms:modified xsi:type="dcterms:W3CDTF">2022-03-28T17:37:58Z</dcterms:modified>
</cp:coreProperties>
</file>